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260" windowWidth="17085" windowHeight="4200" tabRatio="890" activeTab="1"/>
  </bookViews>
  <sheets>
    <sheet name="Table 1" sheetId="1" r:id="rId1"/>
    <sheet name="Tables1_2_3" sheetId="39" r:id="rId2"/>
    <sheet name="Table 3H" sheetId="40" r:id="rId3"/>
    <sheet name="Table 4" sheetId="13" r:id="rId4"/>
    <sheet name="Table 5" sheetId="20" r:id="rId5"/>
    <sheet name="Table 6" sheetId="14" r:id="rId6"/>
    <sheet name="Table 7" sheetId="15" r:id="rId7"/>
    <sheet name="Table 8" sheetId="12" r:id="rId8"/>
    <sheet name="Table 9a" sheetId="16" r:id="rId9"/>
    <sheet name="Table 9b" sheetId="34" r:id="rId10"/>
  </sheets>
  <definedNames>
    <definedName name="_xlnm._FilterDatabase" localSheetId="2" hidden="1">'Table 3H'!$A$7:$DO$92</definedName>
    <definedName name="_xlnm._FilterDatabase" localSheetId="1" hidden="1">Tables1_2_3!$A$39:$DO$161</definedName>
    <definedName name="_xlnm.Print_Area" localSheetId="4">'Table 5'!$A$1:$M$24</definedName>
    <definedName name="_xlnm.Print_Area" localSheetId="5">'Table 6'!$A$1:$R$42</definedName>
    <definedName name="_xlnm.Print_Area" localSheetId="6">'Table 7'!$A$1:$S$43</definedName>
    <definedName name="_xlnm.Print_Area" localSheetId="7">'Table 8'!$A$1:$S$43</definedName>
    <definedName name="_xlnm.Print_Area" localSheetId="1">Tables1_2_3!$A$1:$O$161</definedName>
    <definedName name="_xlnm.Print_Titles" localSheetId="2">'Table 3H'!$7:$7</definedName>
    <definedName name="_xlnm.Print_Titles" localSheetId="1">Tables1_2_3!$1:$7</definedName>
  </definedNames>
  <calcPr calcId="145621"/>
</workbook>
</file>

<file path=xl/calcChain.xml><?xml version="1.0" encoding="utf-8"?>
<calcChain xmlns="http://schemas.openxmlformats.org/spreadsheetml/2006/main">
  <c r="N4" i="1" l="1"/>
  <c r="M4" i="1"/>
  <c r="L4" i="1"/>
  <c r="C9" i="40"/>
  <c r="D9" i="40"/>
  <c r="C140" i="39"/>
  <c r="P10" i="34" s="1"/>
  <c r="C123" i="39"/>
  <c r="I4" i="1"/>
  <c r="D122" i="39"/>
  <c r="C122" i="39"/>
  <c r="D11" i="39"/>
  <c r="C11" i="39"/>
  <c r="C16" i="1"/>
  <c r="C4" i="1"/>
  <c r="C36" i="40"/>
  <c r="P25" i="12"/>
  <c r="P25" i="15"/>
  <c r="P8" i="15"/>
  <c r="P6" i="15" s="1"/>
  <c r="P8" i="14"/>
  <c r="P25" i="14"/>
  <c r="C92" i="40"/>
  <c r="C91" i="40"/>
  <c r="C90" i="40"/>
  <c r="C88" i="40"/>
  <c r="C87" i="40"/>
  <c r="C86" i="40"/>
  <c r="C85" i="40"/>
  <c r="C83" i="40"/>
  <c r="C82" i="40"/>
  <c r="C81" i="40"/>
  <c r="C80" i="40"/>
  <c r="C79" i="40"/>
  <c r="C77" i="40"/>
  <c r="C76" i="40"/>
  <c r="C75" i="40"/>
  <c r="C73" i="40"/>
  <c r="C71" i="40"/>
  <c r="C69" i="40"/>
  <c r="C68" i="40"/>
  <c r="C67" i="40"/>
  <c r="C66" i="40"/>
  <c r="C64" i="40"/>
  <c r="C63" i="40"/>
  <c r="C62" i="40"/>
  <c r="C60" i="40"/>
  <c r="C59" i="40"/>
  <c r="C58" i="40"/>
  <c r="C57" i="40"/>
  <c r="C56" i="40"/>
  <c r="C55" i="40"/>
  <c r="C53" i="40"/>
  <c r="C52" i="40"/>
  <c r="C51" i="40"/>
  <c r="C50" i="40"/>
  <c r="C49" i="40"/>
  <c r="C47" i="40"/>
  <c r="C46" i="40"/>
  <c r="C45" i="40"/>
  <c r="C44" i="40"/>
  <c r="C43" i="40"/>
  <c r="C41" i="40"/>
  <c r="C40" i="40"/>
  <c r="C39" i="40"/>
  <c r="C38" i="40"/>
  <c r="C37" i="40"/>
  <c r="C35" i="40"/>
  <c r="C34" i="40"/>
  <c r="C33" i="40"/>
  <c r="C31" i="40"/>
  <c r="C30" i="40"/>
  <c r="C29" i="40"/>
  <c r="C28" i="40"/>
  <c r="C27" i="40"/>
  <c r="C25" i="40"/>
  <c r="D66" i="40"/>
  <c r="D92" i="40"/>
  <c r="D91" i="40"/>
  <c r="D90" i="40"/>
  <c r="D88" i="40"/>
  <c r="D87" i="40"/>
  <c r="D86" i="40"/>
  <c r="D85" i="40"/>
  <c r="D83" i="40"/>
  <c r="D82" i="40"/>
  <c r="D81" i="40"/>
  <c r="D80" i="40"/>
  <c r="D79" i="40"/>
  <c r="D77" i="40"/>
  <c r="D76" i="40"/>
  <c r="D75" i="40"/>
  <c r="D73" i="40"/>
  <c r="D71" i="40"/>
  <c r="D69" i="40"/>
  <c r="D68" i="40"/>
  <c r="D67" i="40"/>
  <c r="D64" i="40"/>
  <c r="D63" i="40"/>
  <c r="D62" i="40"/>
  <c r="D60" i="40"/>
  <c r="D59" i="40"/>
  <c r="D58" i="40"/>
  <c r="D57" i="40"/>
  <c r="D56" i="40"/>
  <c r="D55" i="40"/>
  <c r="D53" i="40"/>
  <c r="D52" i="40"/>
  <c r="D51" i="40"/>
  <c r="D50" i="40"/>
  <c r="D49" i="40"/>
  <c r="D47" i="40"/>
  <c r="D46" i="40"/>
  <c r="D45" i="40"/>
  <c r="D44" i="40"/>
  <c r="D43" i="40"/>
  <c r="D41" i="40"/>
  <c r="D40" i="40"/>
  <c r="D39" i="40"/>
  <c r="D38" i="40"/>
  <c r="D37" i="40"/>
  <c r="D36" i="40"/>
  <c r="D35" i="40"/>
  <c r="D34" i="40"/>
  <c r="D33" i="40"/>
  <c r="D31" i="40"/>
  <c r="D30" i="40"/>
  <c r="D29" i="40"/>
  <c r="D28" i="40"/>
  <c r="D27" i="40"/>
  <c r="D25" i="40"/>
  <c r="E22" i="40"/>
  <c r="G22" i="40"/>
  <c r="H22" i="40"/>
  <c r="I22" i="40"/>
  <c r="J22" i="40"/>
  <c r="K22" i="40"/>
  <c r="L22" i="40"/>
  <c r="O22" i="40"/>
  <c r="C22" i="40"/>
  <c r="E21" i="40"/>
  <c r="G21" i="40"/>
  <c r="H21" i="40"/>
  <c r="I21" i="40"/>
  <c r="C21" i="40" s="1"/>
  <c r="J21" i="40"/>
  <c r="K21" i="40"/>
  <c r="L21" i="40"/>
  <c r="O21" i="40"/>
  <c r="E20" i="40"/>
  <c r="G20" i="40"/>
  <c r="H20" i="40"/>
  <c r="C20" i="40" s="1"/>
  <c r="I20" i="40"/>
  <c r="J20" i="40"/>
  <c r="K20" i="40"/>
  <c r="L20" i="40"/>
  <c r="O20" i="40"/>
  <c r="E19" i="40"/>
  <c r="G19" i="40"/>
  <c r="C19" i="40" s="1"/>
  <c r="H19" i="40"/>
  <c r="I19" i="40"/>
  <c r="J19" i="40"/>
  <c r="K19" i="40"/>
  <c r="L19" i="40"/>
  <c r="O19" i="40"/>
  <c r="E18" i="40"/>
  <c r="G18" i="40"/>
  <c r="H18" i="40"/>
  <c r="I18" i="40"/>
  <c r="J18" i="40"/>
  <c r="C18" i="40" s="1"/>
  <c r="K18" i="40"/>
  <c r="L18" i="40"/>
  <c r="O18" i="40"/>
  <c r="E17" i="40"/>
  <c r="G17" i="40"/>
  <c r="H17" i="40"/>
  <c r="I17" i="40"/>
  <c r="C17" i="40" s="1"/>
  <c r="J17" i="40"/>
  <c r="K17" i="40"/>
  <c r="L17" i="40"/>
  <c r="O17" i="40"/>
  <c r="E16" i="40"/>
  <c r="G16" i="40"/>
  <c r="H16" i="40"/>
  <c r="C16" i="40" s="1"/>
  <c r="I16" i="40"/>
  <c r="J16" i="40"/>
  <c r="K16" i="40"/>
  <c r="L16" i="40"/>
  <c r="O16" i="40"/>
  <c r="E15" i="40"/>
  <c r="G15" i="40"/>
  <c r="C15" i="40" s="1"/>
  <c r="H15" i="40"/>
  <c r="I15" i="40"/>
  <c r="J15" i="40"/>
  <c r="K15" i="40"/>
  <c r="L15" i="40"/>
  <c r="O15" i="40"/>
  <c r="E14" i="40"/>
  <c r="G14" i="40"/>
  <c r="H14" i="40"/>
  <c r="I14" i="40"/>
  <c r="J14" i="40"/>
  <c r="K14" i="40"/>
  <c r="L14" i="40"/>
  <c r="O14" i="40"/>
  <c r="C14" i="40"/>
  <c r="E13" i="40"/>
  <c r="G13" i="40"/>
  <c r="H13" i="40"/>
  <c r="I13" i="40"/>
  <c r="C13" i="40" s="1"/>
  <c r="J13" i="40"/>
  <c r="K13" i="40"/>
  <c r="L13" i="40"/>
  <c r="O13" i="40"/>
  <c r="E12" i="40"/>
  <c r="G12" i="40"/>
  <c r="H12" i="40"/>
  <c r="C12" i="40" s="1"/>
  <c r="I12" i="40"/>
  <c r="J12" i="40"/>
  <c r="K12" i="40"/>
  <c r="L12" i="40"/>
  <c r="O12" i="40"/>
  <c r="E11" i="40"/>
  <c r="G11" i="40"/>
  <c r="C11" i="40" s="1"/>
  <c r="H11" i="40"/>
  <c r="I11" i="40"/>
  <c r="J11" i="40"/>
  <c r="K11" i="40"/>
  <c r="L11" i="40"/>
  <c r="O11" i="40"/>
  <c r="E10" i="40"/>
  <c r="C10" i="40" s="1"/>
  <c r="G10" i="40"/>
  <c r="H10" i="40"/>
  <c r="I10" i="40"/>
  <c r="J10" i="40"/>
  <c r="K10" i="40"/>
  <c r="L10" i="40"/>
  <c r="O10" i="40"/>
  <c r="D22" i="40"/>
  <c r="D18" i="40"/>
  <c r="D14" i="40"/>
  <c r="D10" i="40"/>
  <c r="C161" i="39"/>
  <c r="C160" i="39"/>
  <c r="C159" i="39"/>
  <c r="C158" i="39"/>
  <c r="P13" i="34" s="1"/>
  <c r="C156" i="39"/>
  <c r="C155" i="39"/>
  <c r="C154" i="39"/>
  <c r="C152" i="39"/>
  <c r="C151" i="39"/>
  <c r="C150" i="39"/>
  <c r="C149" i="39"/>
  <c r="C148" i="39"/>
  <c r="C147" i="39"/>
  <c r="C146" i="39"/>
  <c r="C145" i="39"/>
  <c r="C144" i="39"/>
  <c r="C143" i="39"/>
  <c r="C142" i="39"/>
  <c r="C141" i="39"/>
  <c r="C139" i="39"/>
  <c r="P9" i="34" s="1"/>
  <c r="C137" i="39"/>
  <c r="C136" i="39"/>
  <c r="C135" i="39"/>
  <c r="C134" i="39"/>
  <c r="C133" i="39"/>
  <c r="C132" i="39"/>
  <c r="C131" i="39"/>
  <c r="C130" i="39"/>
  <c r="C129" i="39"/>
  <c r="C128" i="39"/>
  <c r="C127" i="39"/>
  <c r="C126" i="39"/>
  <c r="P9" i="16" s="1"/>
  <c r="C125" i="39"/>
  <c r="C121" i="39"/>
  <c r="C120" i="39"/>
  <c r="C119" i="39"/>
  <c r="C118" i="39"/>
  <c r="C117" i="39"/>
  <c r="C116" i="39"/>
  <c r="C115" i="39"/>
  <c r="C114" i="39"/>
  <c r="C112" i="39"/>
  <c r="C111" i="39"/>
  <c r="C110" i="39"/>
  <c r="C109" i="39"/>
  <c r="C108" i="39"/>
  <c r="C107" i="39"/>
  <c r="C106" i="39"/>
  <c r="C105" i="39"/>
  <c r="C104" i="39"/>
  <c r="C103" i="39"/>
  <c r="C102" i="39"/>
  <c r="C101" i="39"/>
  <c r="C99" i="39"/>
  <c r="C98" i="39"/>
  <c r="C97" i="39"/>
  <c r="C96" i="39"/>
  <c r="C95" i="39"/>
  <c r="C94" i="39"/>
  <c r="C93" i="39"/>
  <c r="C92" i="39"/>
  <c r="C91" i="39"/>
  <c r="C90" i="39"/>
  <c r="C89" i="39"/>
  <c r="C88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72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8" i="39"/>
  <c r="C37" i="39"/>
  <c r="C35" i="39"/>
  <c r="C34" i="39"/>
  <c r="C32" i="39"/>
  <c r="C31" i="39"/>
  <c r="C28" i="39"/>
  <c r="C27" i="39"/>
  <c r="C26" i="39"/>
  <c r="C25" i="39"/>
  <c r="C24" i="39"/>
  <c r="C23" i="39"/>
  <c r="C22" i="39"/>
  <c r="C21" i="39"/>
  <c r="C20" i="39"/>
  <c r="C19" i="39"/>
  <c r="C17" i="39"/>
  <c r="C16" i="39"/>
  <c r="C15" i="39"/>
  <c r="C14" i="39"/>
  <c r="C13" i="39"/>
  <c r="C12" i="39"/>
  <c r="C9" i="39"/>
  <c r="D161" i="39"/>
  <c r="D160" i="39"/>
  <c r="D159" i="39"/>
  <c r="D158" i="39"/>
  <c r="D156" i="39"/>
  <c r="D155" i="39"/>
  <c r="D154" i="39"/>
  <c r="D152" i="39"/>
  <c r="D151" i="39"/>
  <c r="D150" i="39"/>
  <c r="D149" i="39"/>
  <c r="D148" i="39"/>
  <c r="D147" i="39"/>
  <c r="D146" i="39"/>
  <c r="D145" i="39"/>
  <c r="D144" i="39"/>
  <c r="D143" i="39"/>
  <c r="D142" i="39"/>
  <c r="D141" i="39"/>
  <c r="D140" i="39"/>
  <c r="D139" i="39"/>
  <c r="D137" i="39"/>
  <c r="D136" i="39"/>
  <c r="D135" i="39"/>
  <c r="D134" i="39"/>
  <c r="D133" i="39"/>
  <c r="D132" i="39"/>
  <c r="D131" i="39"/>
  <c r="D130" i="39"/>
  <c r="D129" i="39"/>
  <c r="D128" i="39"/>
  <c r="D127" i="39"/>
  <c r="D126" i="39"/>
  <c r="D125" i="39"/>
  <c r="D123" i="39"/>
  <c r="D121" i="39"/>
  <c r="D120" i="39"/>
  <c r="D119" i="39"/>
  <c r="D118" i="39"/>
  <c r="D117" i="39"/>
  <c r="D116" i="39"/>
  <c r="D115" i="39"/>
  <c r="D114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8" i="39"/>
  <c r="D37" i="39"/>
  <c r="D35" i="39"/>
  <c r="D34" i="39"/>
  <c r="D32" i="39"/>
  <c r="D31" i="39"/>
  <c r="D28" i="39"/>
  <c r="D27" i="39"/>
  <c r="D26" i="39"/>
  <c r="D25" i="39"/>
  <c r="D24" i="39"/>
  <c r="D23" i="39"/>
  <c r="D22" i="39"/>
  <c r="D21" i="39"/>
  <c r="D20" i="39"/>
  <c r="D19" i="39"/>
  <c r="D17" i="39"/>
  <c r="D16" i="39"/>
  <c r="D15" i="39"/>
  <c r="D14" i="39"/>
  <c r="D13" i="39"/>
  <c r="D12" i="39"/>
  <c r="D9" i="39"/>
  <c r="O4" i="1"/>
  <c r="P16" i="16"/>
  <c r="O16" i="1"/>
  <c r="P34" i="12"/>
  <c r="P33" i="12"/>
  <c r="P32" i="12"/>
  <c r="P31" i="12"/>
  <c r="P30" i="12"/>
  <c r="P29" i="12"/>
  <c r="P28" i="12"/>
  <c r="P27" i="12"/>
  <c r="P26" i="12"/>
  <c r="P24" i="12"/>
  <c r="P35" i="12" s="1"/>
  <c r="P17" i="12"/>
  <c r="P16" i="12"/>
  <c r="P15" i="12"/>
  <c r="P14" i="12"/>
  <c r="P13" i="12"/>
  <c r="P12" i="12"/>
  <c r="P11" i="12"/>
  <c r="P10" i="12"/>
  <c r="P6" i="12" s="1"/>
  <c r="P9" i="12"/>
  <c r="P7" i="12"/>
  <c r="P34" i="15"/>
  <c r="P33" i="15"/>
  <c r="P32" i="15"/>
  <c r="P31" i="15"/>
  <c r="P30" i="15"/>
  <c r="P29" i="15"/>
  <c r="P28" i="15"/>
  <c r="P27" i="15"/>
  <c r="P26" i="15"/>
  <c r="P24" i="15"/>
  <c r="P23" i="15" s="1"/>
  <c r="P17" i="15"/>
  <c r="P16" i="15"/>
  <c r="P15" i="15"/>
  <c r="P14" i="15"/>
  <c r="P13" i="15"/>
  <c r="P12" i="15"/>
  <c r="P11" i="15"/>
  <c r="P10" i="15"/>
  <c r="P9" i="15"/>
  <c r="P7" i="15"/>
  <c r="P18" i="15" s="1"/>
  <c r="N8" i="13"/>
  <c r="N9" i="13"/>
  <c r="N7" i="13"/>
  <c r="P34" i="14"/>
  <c r="P33" i="14"/>
  <c r="P32" i="14"/>
  <c r="P31" i="14"/>
  <c r="P30" i="14"/>
  <c r="P29" i="14"/>
  <c r="P28" i="14"/>
  <c r="P27" i="14"/>
  <c r="P26" i="14"/>
  <c r="P24" i="14"/>
  <c r="P23" i="14" s="1"/>
  <c r="P17" i="14"/>
  <c r="P16" i="14"/>
  <c r="P15" i="14"/>
  <c r="P14" i="14"/>
  <c r="P13" i="14"/>
  <c r="P12" i="14"/>
  <c r="P11" i="14"/>
  <c r="P10" i="14"/>
  <c r="P9" i="14"/>
  <c r="P6" i="14" s="1"/>
  <c r="P7" i="14"/>
  <c r="P18" i="14"/>
  <c r="P35" i="15"/>
  <c r="P18" i="12"/>
  <c r="O35" i="15"/>
  <c r="O23" i="15"/>
  <c r="O18" i="15"/>
  <c r="O6" i="15"/>
  <c r="O35" i="14"/>
  <c r="O23" i="14"/>
  <c r="O18" i="14"/>
  <c r="O6" i="14"/>
  <c r="N6" i="14"/>
  <c r="M6" i="14"/>
  <c r="J16" i="1"/>
  <c r="J4" i="1"/>
  <c r="O35" i="12"/>
  <c r="N35" i="12"/>
  <c r="M35" i="12"/>
  <c r="L35" i="12"/>
  <c r="O23" i="12"/>
  <c r="N23" i="12"/>
  <c r="M23" i="12"/>
  <c r="L23" i="12"/>
  <c r="O18" i="12"/>
  <c r="N18" i="12"/>
  <c r="M18" i="12"/>
  <c r="L18" i="12"/>
  <c r="O6" i="12"/>
  <c r="N6" i="12"/>
  <c r="M6" i="12"/>
  <c r="L6" i="12"/>
  <c r="K16" i="1"/>
  <c r="K4" i="1"/>
  <c r="I16" i="1"/>
  <c r="H16" i="1"/>
  <c r="G16" i="1"/>
  <c r="F16" i="1"/>
  <c r="E16" i="1"/>
  <c r="D16" i="1"/>
  <c r="H4" i="1"/>
  <c r="G4" i="1"/>
  <c r="F4" i="1"/>
  <c r="E4" i="1"/>
  <c r="D4" i="1"/>
  <c r="N35" i="14"/>
  <c r="M35" i="14"/>
  <c r="N23" i="14"/>
  <c r="M23" i="14"/>
  <c r="N18" i="14"/>
  <c r="M18" i="14"/>
  <c r="P11" i="16"/>
  <c r="P12" i="16"/>
  <c r="P13" i="16"/>
  <c r="P14" i="16"/>
  <c r="P15" i="16"/>
  <c r="P17" i="16"/>
  <c r="P18" i="16"/>
  <c r="P19" i="16"/>
  <c r="P20" i="16"/>
  <c r="P21" i="16"/>
  <c r="P11" i="34"/>
  <c r="P8" i="16"/>
  <c r="P10" i="16"/>
  <c r="L35" i="15"/>
  <c r="L23" i="15"/>
  <c r="L18" i="15"/>
  <c r="L6" i="15"/>
  <c r="L35" i="14"/>
  <c r="L23" i="14"/>
  <c r="L18" i="14"/>
  <c r="L6" i="14"/>
  <c r="C26" i="15"/>
  <c r="C9" i="15"/>
  <c r="M16" i="1"/>
  <c r="N16" i="1" s="1"/>
  <c r="N10" i="13" s="1"/>
  <c r="L16" i="1"/>
  <c r="N6" i="13"/>
  <c r="P23" i="12" l="1"/>
  <c r="D11" i="40"/>
  <c r="D15" i="40"/>
  <c r="D19" i="40"/>
  <c r="P35" i="14"/>
  <c r="D12" i="40"/>
  <c r="D16" i="40"/>
  <c r="D20" i="40"/>
  <c r="D13" i="40"/>
  <c r="D17" i="40"/>
  <c r="D21" i="40"/>
</calcChain>
</file>

<file path=xl/sharedStrings.xml><?xml version="1.0" encoding="utf-8"?>
<sst xmlns="http://schemas.openxmlformats.org/spreadsheetml/2006/main" count="547" uniqueCount="291">
  <si>
    <t>100%**</t>
  </si>
  <si>
    <t xml:space="preserve">Note: Even in cancer registries which rely on active notification of cases, cancer incidence figures do not reach stability for some years after the end of a given year because of a small but steady stream of late registrations, some </t>
  </si>
  <si>
    <t>GB average prior to 2002; England &amp; Scotland average in 1998 report</t>
  </si>
  <si>
    <t>Dataset variable</t>
  </si>
  <si>
    <t>UK average for 2003; GB average prior to 2003; England &amp; Scotland average in 1998 report</t>
  </si>
  <si>
    <t xml:space="preserve">For most, but not all registries, the analysis is of the diagnosis year two years prior to report publish year </t>
  </si>
  <si>
    <t>Site of primary growth</t>
  </si>
  <si>
    <t>Basis of diagnosis</t>
  </si>
  <si>
    <t>Northern Ireland did not submit any data until the report published in 2002</t>
  </si>
  <si>
    <t>*</t>
  </si>
  <si>
    <t>n/a</t>
  </si>
  <si>
    <t xml:space="preserve">     subsequently cancel/amend on their own database but have not yet sent these changes through to ONS</t>
  </si>
  <si>
    <t>Registry</t>
  </si>
  <si>
    <t>Oxford</t>
  </si>
  <si>
    <t>Scotland</t>
  </si>
  <si>
    <t>South &amp; West</t>
  </si>
  <si>
    <t>Thames</t>
  </si>
  <si>
    <t>NWCIS</t>
  </si>
  <si>
    <t>** Note: The % used in this table DIFFERS from the one used in table 1.</t>
  </si>
  <si>
    <r>
      <t>Northern &amp; Yorkshire</t>
    </r>
    <r>
      <rPr>
        <vertAlign val="superscript"/>
        <sz val="11"/>
        <rFont val="Arial"/>
        <family val="2"/>
      </rPr>
      <t>4</t>
    </r>
  </si>
  <si>
    <r>
      <t>Northern Ireland</t>
    </r>
    <r>
      <rPr>
        <vertAlign val="superscript"/>
        <sz val="11"/>
        <rFont val="Arial"/>
        <family val="2"/>
      </rPr>
      <t>8</t>
    </r>
  </si>
  <si>
    <r>
      <t>UK</t>
    </r>
    <r>
      <rPr>
        <b/>
        <vertAlign val="superscript"/>
        <sz val="11"/>
        <rFont val="Arial"/>
        <family val="2"/>
      </rPr>
      <t>9</t>
    </r>
    <r>
      <rPr>
        <b/>
        <sz val="11"/>
        <rFont val="Arial"/>
        <family val="2"/>
      </rPr>
      <t xml:space="preserve"> Average</t>
    </r>
  </si>
  <si>
    <t>Trent</t>
  </si>
  <si>
    <t>Wales</t>
  </si>
  <si>
    <t>West Midlands</t>
  </si>
  <si>
    <t>Target:</t>
  </si>
  <si>
    <t>* All invasive cases excluding non-melanoma skin cancer</t>
  </si>
  <si>
    <t>Age 0-4</t>
  </si>
  <si>
    <t>Age 5-9</t>
  </si>
  <si>
    <t>Age 10-14</t>
  </si>
  <si>
    <t>M</t>
  </si>
  <si>
    <t>This table shows the % of cases with a Valid Known code on the database</t>
  </si>
  <si>
    <t>Patient's address</t>
  </si>
  <si>
    <t>Post code</t>
  </si>
  <si>
    <t>Sex</t>
  </si>
  <si>
    <t>Date of birth</t>
  </si>
  <si>
    <t>Anniversary (diagnosis) date</t>
  </si>
  <si>
    <t>Date of death (where dead)</t>
  </si>
  <si>
    <t>Type of growth</t>
  </si>
  <si>
    <t>Behaviour of growth</t>
  </si>
  <si>
    <t>NYCRIS</t>
  </si>
  <si>
    <t>Northern &amp; Yorkshire</t>
  </si>
  <si>
    <t>The % complete data were supplied via the management reports supplied quarterly by ONS, without any intervention</t>
  </si>
  <si>
    <t>The target for completeness was originally 90%. This changed to 100% for the 2000 diagnosis data, reported in 2002.</t>
  </si>
  <si>
    <t>**</t>
  </si>
  <si>
    <t>Trends in % Death Certificate Only</t>
  </si>
  <si>
    <t>Ethnicity</t>
  </si>
  <si>
    <t>ONS ready £</t>
  </si>
  <si>
    <t>% ONS ready***</t>
  </si>
  <si>
    <t xml:space="preserve">         of which first come to the attention of the registry through death certification</t>
  </si>
  <si>
    <t>North West</t>
  </si>
  <si>
    <t>Eastern</t>
  </si>
  <si>
    <t xml:space="preserve">Proportion (%) of registrations received by ONS within 18 months </t>
  </si>
  <si>
    <t xml:space="preserve">  of year end (Target: 100%*)</t>
  </si>
  <si>
    <t xml:space="preserve">  (as percentage of the previous 3 complete years held by ONS**)</t>
  </si>
  <si>
    <t>Initial £</t>
  </si>
  <si>
    <t>Haematology</t>
  </si>
  <si>
    <r>
      <t>UK average</t>
    </r>
    <r>
      <rPr>
        <b/>
        <vertAlign val="superscript"/>
        <sz val="11"/>
        <rFont val="Arial"/>
        <family val="2"/>
      </rPr>
      <t>1</t>
    </r>
  </si>
  <si>
    <r>
      <t>England (average)</t>
    </r>
    <r>
      <rPr>
        <b/>
        <vertAlign val="superscript"/>
        <sz val="11"/>
        <rFont val="Arial"/>
        <family val="2"/>
      </rPr>
      <t>2</t>
    </r>
  </si>
  <si>
    <t xml:space="preserve">Most, but not all, registries' analysis is of the diagnosis year two years prior to report publish year </t>
  </si>
  <si>
    <r>
      <t xml:space="preserve">Year report published </t>
    </r>
    <r>
      <rPr>
        <b/>
        <vertAlign val="superscript"/>
        <sz val="11"/>
        <rFont val="Arial"/>
        <family val="2"/>
      </rPr>
      <t>2</t>
    </r>
  </si>
  <si>
    <r>
      <t xml:space="preserve">Year report published </t>
    </r>
    <r>
      <rPr>
        <b/>
        <vertAlign val="superscript"/>
        <sz val="11"/>
        <rFont val="Arial"/>
        <family val="2"/>
      </rPr>
      <t>1</t>
    </r>
  </si>
  <si>
    <t>£ Initial covers cases where not all the basic information has been received or validity has not been confirmed. ONS ready is defined as "of a standard usable for analysis and in publications"</t>
  </si>
  <si>
    <t>by 06/07</t>
  </si>
  <si>
    <r>
      <t xml:space="preserve">Eastern </t>
    </r>
    <r>
      <rPr>
        <vertAlign val="superscript"/>
        <sz val="11"/>
        <rFont val="Arial"/>
        <family val="2"/>
      </rPr>
      <t>2</t>
    </r>
  </si>
  <si>
    <r>
      <t xml:space="preserve">North West </t>
    </r>
    <r>
      <rPr>
        <vertAlign val="superscript"/>
        <sz val="11"/>
        <rFont val="Arial"/>
        <family val="2"/>
      </rPr>
      <t>3</t>
    </r>
  </si>
  <si>
    <r>
      <t>Northern Ireland</t>
    </r>
    <r>
      <rPr>
        <vertAlign val="superscript"/>
        <sz val="11"/>
        <rFont val="Arial"/>
        <family val="2"/>
      </rPr>
      <t>9</t>
    </r>
  </si>
  <si>
    <r>
      <t>UK</t>
    </r>
    <r>
      <rPr>
        <b/>
        <vertAlign val="super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Average</t>
    </r>
  </si>
  <si>
    <r>
      <t xml:space="preserve">Eastern </t>
    </r>
    <r>
      <rPr>
        <vertAlign val="superscript"/>
        <sz val="11"/>
        <rFont val="Arial"/>
        <family val="2"/>
      </rPr>
      <t>3,4</t>
    </r>
  </si>
  <si>
    <r>
      <t xml:space="preserve">North West </t>
    </r>
    <r>
      <rPr>
        <vertAlign val="superscript"/>
        <sz val="11"/>
        <rFont val="Arial"/>
        <family val="2"/>
      </rPr>
      <t>5</t>
    </r>
  </si>
  <si>
    <r>
      <t>Thames</t>
    </r>
    <r>
      <rPr>
        <vertAlign val="superscript"/>
        <sz val="11"/>
        <rFont val="Arial"/>
        <family val="2"/>
      </rPr>
      <t>4</t>
    </r>
  </si>
  <si>
    <t>Thames did not receive any mortality data in 2001 and so an average cannot be obtained for the new combined area of Eastern or figures presented for Thames</t>
  </si>
  <si>
    <t>Only grade for breast cancer has been shown, and the staging information been removed from the table since the definitions for which staging data should be collected/presented have changed in the 2007 report</t>
  </si>
  <si>
    <t>For all reports, the figures for NWCIS were produced by multiplying the office area-specific estimates for the old MCCR (NWCIS: Liverpool) and NWCR (NWCIS: Manchester) registries by the proportions of ONS Ready cases reported for each area for each year</t>
  </si>
  <si>
    <t>Prior to the report published in 2000, Trent excluded DCOs from these calculations, artificially inflating the %MV reported - to avoid confusion, the figures for 1998 and 1999 have not been shown</t>
  </si>
  <si>
    <t>TABLE 1:</t>
  </si>
  <si>
    <t>TABLE 7:</t>
  </si>
  <si>
    <r>
      <t>Northern Ireland</t>
    </r>
    <r>
      <rPr>
        <vertAlign val="superscript"/>
        <sz val="11"/>
        <rFont val="Arial"/>
        <family val="2"/>
      </rPr>
      <t>7</t>
    </r>
  </si>
  <si>
    <r>
      <t>UK</t>
    </r>
    <r>
      <rPr>
        <b/>
        <vertAlign val="superscript"/>
        <sz val="11"/>
        <rFont val="Arial"/>
        <family val="2"/>
      </rPr>
      <t>8</t>
    </r>
    <r>
      <rPr>
        <b/>
        <sz val="11"/>
        <rFont val="Arial"/>
        <family val="2"/>
      </rPr>
      <t xml:space="preserve"> Average</t>
    </r>
  </si>
  <si>
    <t>by 06/02</t>
  </si>
  <si>
    <t>Trends in timeliness (as reported by ONS)</t>
  </si>
  <si>
    <t>% DCO: males (target: 2%)</t>
  </si>
  <si>
    <t>% DCO: females (target: 2%)</t>
  </si>
  <si>
    <t>Trends in % Microscopically verified</t>
  </si>
  <si>
    <t xml:space="preserve">% Microscopically verified: males </t>
  </si>
  <si>
    <t>% Microscopically verified: females</t>
  </si>
  <si>
    <t>Trends in Mortality : Incidence ratios</t>
  </si>
  <si>
    <t xml:space="preserve">Mortality : Incidence ratio - males </t>
  </si>
  <si>
    <t>Mortality : Incidence ratio - females</t>
  </si>
  <si>
    <t>Trends in completeness of the dataset - demographics and diagnostic details</t>
  </si>
  <si>
    <r>
      <t>Completeness of the dataset (UK Average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>)</t>
    </r>
  </si>
  <si>
    <t>Trends in completeness of the dataset - treatment and prognostic tumour details</t>
  </si>
  <si>
    <t>by 06/03</t>
  </si>
  <si>
    <t>by 06/04</t>
  </si>
  <si>
    <t>by 06/05</t>
  </si>
  <si>
    <t>by 06/06</t>
  </si>
  <si>
    <t>NHS number (England Only)</t>
  </si>
  <si>
    <t>England (total)</t>
  </si>
  <si>
    <t>England (average)</t>
  </si>
  <si>
    <t>Northern Ireland</t>
  </si>
  <si>
    <t>UK Total</t>
  </si>
  <si>
    <t>by 06/08</t>
  </si>
  <si>
    <r>
      <t xml:space="preserve">     </t>
    </r>
    <r>
      <rPr>
        <sz val="11"/>
        <rFont val="Arial"/>
        <family val="2"/>
      </rPr>
      <t>All xnmsc - Therapeutic surgery</t>
    </r>
  </si>
  <si>
    <r>
      <t xml:space="preserve">     </t>
    </r>
    <r>
      <rPr>
        <sz val="11"/>
        <rFont val="Arial"/>
        <family val="2"/>
      </rPr>
      <t xml:space="preserve">All xnmsc - Chemotherapy </t>
    </r>
  </si>
  <si>
    <r>
      <t xml:space="preserve">Thames </t>
    </r>
    <r>
      <rPr>
        <vertAlign val="superscript"/>
        <sz val="11"/>
        <rFont val="Arial"/>
        <family val="2"/>
      </rPr>
      <t>2</t>
    </r>
  </si>
  <si>
    <t>Reports from 2007 reflect the boundary change between Eastern and Thames where Eastern includes Hertfordshire and Essex from 2007 onwards</t>
  </si>
  <si>
    <t>NHS Number for England and Wales; CHI for Scotland and Health and Social Care Number for Northern Ireland</t>
  </si>
  <si>
    <r>
      <t xml:space="preserve">     </t>
    </r>
    <r>
      <rPr>
        <sz val="11"/>
        <rFont val="Arial"/>
        <family val="2"/>
      </rPr>
      <t xml:space="preserve">All xnmsc - Radiotherapy </t>
    </r>
    <r>
      <rPr>
        <vertAlign val="superscript"/>
        <sz val="11"/>
        <rFont val="Arial"/>
        <family val="2"/>
      </rPr>
      <t>4</t>
    </r>
  </si>
  <si>
    <r>
      <t xml:space="preserve">Grade - Breast cancer only </t>
    </r>
    <r>
      <rPr>
        <vertAlign val="superscript"/>
        <sz val="11"/>
        <rFont val="Arial"/>
        <family val="2"/>
      </rPr>
      <t>5</t>
    </r>
  </si>
  <si>
    <t>Wales do not receive radiotherapy data and so the UK average excludes Wales for radiotherapy</t>
  </si>
  <si>
    <t>Standard Proforma for Reporting Registry Performance</t>
  </si>
  <si>
    <t>All xnmsc unless stated</t>
  </si>
  <si>
    <t xml:space="preserve">Table No. &amp; Parameters </t>
  </si>
  <si>
    <t xml:space="preserve">Target /Expected Value  </t>
  </si>
  <si>
    <t>UK Av</t>
  </si>
  <si>
    <t xml:space="preserve">England Average </t>
  </si>
  <si>
    <t>ECRIC</t>
  </si>
  <si>
    <t>OCIU</t>
  </si>
  <si>
    <t>SWCIS</t>
  </si>
  <si>
    <t>WMCIU</t>
  </si>
  <si>
    <t>WCISU</t>
  </si>
  <si>
    <t>NICR</t>
  </si>
  <si>
    <t>Table 1   Registrations and timeliness</t>
  </si>
  <si>
    <t>% ONS ready</t>
  </si>
  <si>
    <t>Table 2A   % change in registrations - males</t>
  </si>
  <si>
    <t xml:space="preserve">Lung </t>
  </si>
  <si>
    <t>Melanoma of skin</t>
  </si>
  <si>
    <t xml:space="preserve">Colorectal </t>
  </si>
  <si>
    <t xml:space="preserve">Prostate </t>
  </si>
  <si>
    <t xml:space="preserve">Bladder </t>
  </si>
  <si>
    <t>All xnmsc</t>
  </si>
  <si>
    <t>Table 2B   % change in registrations - females</t>
  </si>
  <si>
    <t xml:space="preserve">Breast Invasive </t>
  </si>
  <si>
    <t xml:space="preserve">Breast In Situ </t>
  </si>
  <si>
    <t xml:space="preserve">Cervix Invasive </t>
  </si>
  <si>
    <t xml:space="preserve">Cervix In Situ </t>
  </si>
  <si>
    <t>Table 2C   Childhood cancer incidence rates</t>
  </si>
  <si>
    <t xml:space="preserve">F </t>
  </si>
  <si>
    <t xml:space="preserve">III-defined sites </t>
  </si>
  <si>
    <t xml:space="preserve">All xnmsc Male  </t>
  </si>
  <si>
    <t xml:space="preserve">All xnmsc Female </t>
  </si>
  <si>
    <t>All xnmsc M&lt;75</t>
  </si>
  <si>
    <t>All xnmsc M&gt;=75</t>
  </si>
  <si>
    <t>All xnmsc F&lt;75</t>
  </si>
  <si>
    <t>All xnmsc F&gt;=75</t>
  </si>
  <si>
    <t xml:space="preserve">Table 3A   Completeness of the dataset - demographics and diagnostic details </t>
  </si>
  <si>
    <t>Patient's name</t>
  </si>
  <si>
    <t>Postcode</t>
  </si>
  <si>
    <t>Unique health identifier</t>
  </si>
  <si>
    <t xml:space="preserve">     Therapeutic Surgery (% yes)</t>
  </si>
  <si>
    <t xml:space="preserve">     Chemotherapy  (% yes)</t>
  </si>
  <si>
    <t xml:space="preserve">     Breast cancer - Hormone  (% yes)</t>
  </si>
  <si>
    <t xml:space="preserve">     Prostate cancer - Hormone  (% yes)</t>
  </si>
  <si>
    <t xml:space="preserve">     Breast cancer - % screen detected for ages 50-67</t>
  </si>
  <si>
    <t xml:space="preserve">     Breast cancer - % with full screening category for ages 50-67</t>
  </si>
  <si>
    <t xml:space="preserve">     Cervical cancer - % screen detected for ages 25-67</t>
  </si>
  <si>
    <t>&gt;78%</t>
  </si>
  <si>
    <t>&gt;65%</t>
  </si>
  <si>
    <t xml:space="preserve">TABLE 4:   </t>
  </si>
  <si>
    <t xml:space="preserve">TABLE 5:     </t>
  </si>
  <si>
    <t>TABLE 6:</t>
  </si>
  <si>
    <t>TABLE 9A:</t>
  </si>
  <si>
    <t>TABLE 9B:</t>
  </si>
  <si>
    <t>by 06/09</t>
  </si>
  <si>
    <t xml:space="preserve">     All xnmsc - any treatment, ages 0-24</t>
  </si>
  <si>
    <t xml:space="preserve">     All xnmsc - any treatment, ages 25-64</t>
  </si>
  <si>
    <t xml:space="preserve">     All xnmsc - any treatment, ages 65+</t>
  </si>
  <si>
    <t xml:space="preserve">    Colorectal Cancer - any treatment, ages 0-64</t>
  </si>
  <si>
    <t xml:space="preserve">    Colorectal Cancer - any treatment, ages 65+</t>
  </si>
  <si>
    <t xml:space="preserve">    Female Breast Cancer - any treatment, ages 0-64</t>
  </si>
  <si>
    <t xml:space="preserve">    Female Breast Cancer - any treatment, ages 65+</t>
  </si>
  <si>
    <t xml:space="preserve">    Prostate Cancer - any treatment, ages 0-64</t>
  </si>
  <si>
    <t xml:space="preserve">    Prostate Cancer - any treatment, ages 65+</t>
  </si>
  <si>
    <t>95% CI</t>
  </si>
  <si>
    <t xml:space="preserve">     Radiotherapy  (% yes)</t>
  </si>
  <si>
    <t>by 06/10</t>
  </si>
  <si>
    <t>by 03/11</t>
  </si>
  <si>
    <t>by 12/11</t>
  </si>
  <si>
    <t>For 2000 reports the separate estimates for Northern and Yorkshire registries have been averaged</t>
  </si>
  <si>
    <t xml:space="preserve">Trent </t>
  </si>
  <si>
    <r>
      <t>Trent</t>
    </r>
    <r>
      <rPr>
        <vertAlign val="superscript"/>
        <sz val="11"/>
        <rFont val="Arial"/>
        <family val="2"/>
      </rPr>
      <t>6</t>
    </r>
  </si>
  <si>
    <t>Treatment codes (% yes)</t>
  </si>
  <si>
    <t xml:space="preserve">Patient's name </t>
  </si>
  <si>
    <t>Unique Health Identifier 3</t>
  </si>
  <si>
    <t>Registrations* and timeliness** reported by registries as at 01/02/13</t>
  </si>
  <si>
    <t>2011 Numbers</t>
  </si>
  <si>
    <t>***The percentage classified as being ONS Ready is compared to the average number of registrations in 2008-2010</t>
  </si>
  <si>
    <t>by 01/13</t>
  </si>
  <si>
    <t>Breast cancer - % with known Bloom and Richardson grade</t>
  </si>
  <si>
    <t>Breast cancer - % with known number of positive nodes</t>
  </si>
  <si>
    <t>Breast cancer - % with known invasive size</t>
  </si>
  <si>
    <t>Breast cancer - % with known NPI score</t>
  </si>
  <si>
    <t>Oesophagus</t>
  </si>
  <si>
    <t>Stomach</t>
  </si>
  <si>
    <t>Appendix</t>
  </si>
  <si>
    <t>Colon</t>
  </si>
  <si>
    <t>Rectum</t>
  </si>
  <si>
    <t>Liver</t>
  </si>
  <si>
    <t>Gallbladder</t>
  </si>
  <si>
    <t>Ampulla of Vater</t>
  </si>
  <si>
    <t>Pancreas</t>
  </si>
  <si>
    <t>Lung</t>
  </si>
  <si>
    <t>Pleura</t>
  </si>
  <si>
    <t>Malignant melanoma of skin</t>
  </si>
  <si>
    <t>Vulva</t>
  </si>
  <si>
    <t>Vagina</t>
  </si>
  <si>
    <t>Cervix</t>
  </si>
  <si>
    <t>Endometrium</t>
  </si>
  <si>
    <t>Uterus - other</t>
  </si>
  <si>
    <t>Ovary</t>
  </si>
  <si>
    <t>Peritoneum</t>
  </si>
  <si>
    <t>Penis</t>
  </si>
  <si>
    <t>Prostate</t>
  </si>
  <si>
    <t>Testis</t>
  </si>
  <si>
    <t>Scrotum</t>
  </si>
  <si>
    <t>Urethra</t>
  </si>
  <si>
    <t>Myeloma</t>
  </si>
  <si>
    <t>CLL</t>
  </si>
  <si>
    <t>Gynaecological</t>
  </si>
  <si>
    <t>Gynaecological - All</t>
  </si>
  <si>
    <t>Hepatobilliary &amp; Pancreas</t>
  </si>
  <si>
    <t>Haematological</t>
  </si>
  <si>
    <t>Upper Gastro Intestinal</t>
  </si>
  <si>
    <t>Upper Gastro Intestinal - All</t>
  </si>
  <si>
    <t>Urological</t>
  </si>
  <si>
    <t>Urological - All</t>
  </si>
  <si>
    <t>Male Reproductive Organs</t>
  </si>
  <si>
    <t>Male Reproductive Organs - All</t>
  </si>
  <si>
    <t>Eye</t>
  </si>
  <si>
    <t>Lung- All</t>
  </si>
  <si>
    <t>Sarcoma</t>
  </si>
  <si>
    <t>Bone</t>
  </si>
  <si>
    <t>Sarcoma - All</t>
  </si>
  <si>
    <t>Other Invasive (not grouped)</t>
  </si>
  <si>
    <t>Adrenal Cortex</t>
  </si>
  <si>
    <t>Malignant melanoma of skin - All</t>
  </si>
  <si>
    <t>UK Average</t>
  </si>
  <si>
    <t>Breast</t>
  </si>
  <si>
    <t>Head &amp; Neck</t>
  </si>
  <si>
    <t xml:space="preserve">Malignant Melanoma of Skin </t>
  </si>
  <si>
    <t>All Invasive (xnmsc)</t>
  </si>
  <si>
    <t>Small Intestine</t>
  </si>
  <si>
    <t>Fallopian Tube</t>
  </si>
  <si>
    <t>Gestational Trophoblastic Disease</t>
  </si>
  <si>
    <t>Hodgkin Lymphoma</t>
  </si>
  <si>
    <t>Non-Hodgkin Lymphoma</t>
  </si>
  <si>
    <t>Head and Neck - All</t>
  </si>
  <si>
    <t>Extrahepatic Ducts/Bilary Tract, NOS</t>
  </si>
  <si>
    <t>Prostate - All</t>
  </si>
  <si>
    <t>Soft Tissue</t>
  </si>
  <si>
    <t>Oesophagogastric Juntion</t>
  </si>
  <si>
    <t>Kidney, Renal Pelvis and Ureter</t>
  </si>
  <si>
    <t>Urinary Bladder</t>
  </si>
  <si>
    <t>Anal Canal</t>
  </si>
  <si>
    <t>Larynx</t>
  </si>
  <si>
    <t>Nasal and Accessory Sinus</t>
  </si>
  <si>
    <t>Thyroid</t>
  </si>
  <si>
    <t>Colorectal (inc' anal canal)</t>
  </si>
  <si>
    <t>Breast - All</t>
  </si>
  <si>
    <t>Colorectal  (inc' anal canal) - All</t>
  </si>
  <si>
    <t>Haematological - All</t>
  </si>
  <si>
    <t>Hepatobilliary &amp; Pancreas - All</t>
  </si>
  <si>
    <t xml:space="preserve">Eastern </t>
  </si>
  <si>
    <t>Population ^</t>
  </si>
  <si>
    <t>^ Population defined using Lower Super Output Area populations for 2010 on UKACR website www.ukacr.org to the nearest thousand</t>
  </si>
  <si>
    <t>Lip, Oral Cavity and Pharynx</t>
  </si>
  <si>
    <t>Table 3D   Completeness of the dataset - site specific information for breast cancer</t>
  </si>
  <si>
    <t xml:space="preserve">Table 3H   Completenss of the dataset - % stage complete by cancer site groups summary (males and females) </t>
  </si>
  <si>
    <t>Table 3H (2)  Completenss of the dataset  - % stage complete by cancer sites (males and females)</t>
  </si>
  <si>
    <t>** For all registries, all cases diagnosed in a given calendar year should have been completed, entered onto the registry computer system and sent to ONS within 13 months of the end of the calendar year.</t>
  </si>
  <si>
    <t>Proportion (%) of registrations completed (ONS Ready) within specific timeliness targets*</t>
  </si>
  <si>
    <t>For years 2000 to 2008 the target was 100% within 18 months of the end of the diagnosis year</t>
  </si>
  <si>
    <t>For 2009 the target reduced to 100% within 15 months of the end of the diagnosis year</t>
  </si>
  <si>
    <t>For 2010 onward the target has reduced to 100% within 12 months of the diagnosis year</t>
  </si>
  <si>
    <t>All subsequent tables report on the diagnosis year 2011 (With the exception of table 3c  which reports on screening information for diagnosis year 2010)</t>
  </si>
  <si>
    <t xml:space="preserve">TABLE 8:     </t>
  </si>
  <si>
    <r>
      <t xml:space="preserve">100% </t>
    </r>
    <r>
      <rPr>
        <i/>
        <u/>
        <sz val="10"/>
        <rFont val="Arial"/>
        <family val="2"/>
      </rPr>
      <t>+</t>
    </r>
    <r>
      <rPr>
        <i/>
        <sz val="10"/>
        <rFont val="Arial"/>
        <family val="2"/>
      </rPr>
      <t>2%</t>
    </r>
  </si>
  <si>
    <t>Thames did not receive any mortality data in 2001 and so were excluded from the England average for 2001 registrations in the 2003 report</t>
  </si>
  <si>
    <r>
      <t>Table 2F   % Zero survival (males &amp; females)</t>
    </r>
    <r>
      <rPr>
        <i/>
        <sz val="10"/>
        <rFont val="Arial"/>
        <family val="2"/>
      </rPr>
      <t xml:space="preserve"> (+1%)</t>
    </r>
  </si>
  <si>
    <r>
      <t xml:space="preserve">Table 2E   % death certificate only (males &amp; females) for previous diagnosis year </t>
    </r>
    <r>
      <rPr>
        <i/>
        <sz val="10"/>
        <rFont val="Arial"/>
        <family val="2"/>
      </rPr>
      <t>(+1%)</t>
    </r>
  </si>
  <si>
    <r>
      <t xml:space="preserve">Table 2D   % death certificate only (males &amp; females)  </t>
    </r>
    <r>
      <rPr>
        <i/>
        <sz val="10"/>
        <rFont val="Arial"/>
        <family val="2"/>
      </rPr>
      <t>(+1%)</t>
    </r>
  </si>
  <si>
    <r>
      <t xml:space="preserve">Table 2H   % Non-specificity of morphology codes for cases which are microscopically verified </t>
    </r>
    <r>
      <rPr>
        <i/>
        <sz val="10"/>
        <rFont val="Arial"/>
        <family val="2"/>
      </rPr>
      <t>(+0.5%)</t>
    </r>
  </si>
  <si>
    <r>
      <t xml:space="preserve">Table 3C   Completeness of the dataset - screening information </t>
    </r>
    <r>
      <rPr>
        <i/>
        <sz val="10"/>
        <rFont val="Arial"/>
        <family val="2"/>
      </rPr>
      <t>(breast cancer screen detected 50%, breast cancer with full screening category 75%, cervical cancer screen detected 25%)</t>
    </r>
  </si>
  <si>
    <r>
      <t>Table 2G   % microscopically verified (males &amp; females)</t>
    </r>
    <r>
      <rPr>
        <i/>
        <sz val="10"/>
        <rFont val="Arial"/>
        <family val="2"/>
      </rPr>
      <t xml:space="preserve"> (-1%)</t>
    </r>
  </si>
  <si>
    <r>
      <t xml:space="preserve">Table 2I   Mortality : Incidence ratios </t>
    </r>
    <r>
      <rPr>
        <i/>
        <sz val="10"/>
        <rFont val="Arial"/>
        <family val="2"/>
      </rPr>
      <t>(+ -0.05)</t>
    </r>
  </si>
  <si>
    <t>For comment: Significant variation based on local average for previous three years or strange compared to UK/England, Or peer review or target not met</t>
  </si>
  <si>
    <t>Expected value not met/interesting compared to others</t>
  </si>
  <si>
    <r>
      <t>Table 3B   Completeness of the dataset - treatment information</t>
    </r>
    <r>
      <rPr>
        <i/>
        <sz val="10"/>
        <rFont val="Arial"/>
        <family val="2"/>
      </rPr>
      <t xml:space="preserve"> (therapeutic surgery, radiotherapy, chemotherapy, breast cancer hormone therapy and prostate cancer hormone therapy -0.5%)</t>
    </r>
  </si>
  <si>
    <t>&gt;59%</t>
  </si>
  <si>
    <t>35% - 59%</t>
  </si>
  <si>
    <t>&lt;35%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</si>
</sst>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Lucida Sans Unicode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11"/>
      <color indexed="8"/>
      <name val="Calibri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1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6" borderId="0" applyNumberFormat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604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7" fillId="0" borderId="0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1" fontId="0" fillId="0" borderId="0" xfId="0" applyNumberFormat="1"/>
    <xf numFmtId="164" fontId="5" fillId="0" borderId="0" xfId="0" applyNumberFormat="1" applyFont="1" applyBorder="1"/>
    <xf numFmtId="164" fontId="0" fillId="0" borderId="0" xfId="0" applyNumberFormat="1"/>
    <xf numFmtId="0" fontId="6" fillId="0" borderId="0" xfId="0" applyFont="1" applyFill="1" applyBorder="1"/>
    <xf numFmtId="49" fontId="6" fillId="0" borderId="0" xfId="0" applyNumberFormat="1" applyFont="1" applyAlignment="1"/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0" fillId="0" borderId="4" xfId="0" applyBorder="1"/>
    <xf numFmtId="0" fontId="4" fillId="0" borderId="0" xfId="0" applyFont="1"/>
    <xf numFmtId="9" fontId="1" fillId="0" borderId="0" xfId="0" applyNumberFormat="1" applyFont="1" applyAlignment="1">
      <alignment horizontal="right"/>
    </xf>
    <xf numFmtId="164" fontId="0" fillId="0" borderId="0" xfId="0" applyNumberFormat="1" applyBorder="1"/>
    <xf numFmtId="0" fontId="12" fillId="0" borderId="0" xfId="0" applyFont="1"/>
    <xf numFmtId="0" fontId="13" fillId="0" borderId="0" xfId="0" applyFont="1"/>
    <xf numFmtId="0" fontId="8" fillId="0" borderId="0" xfId="0" applyFont="1" applyBorder="1"/>
    <xf numFmtId="0" fontId="9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6" fillId="0" borderId="1" xfId="0" applyFont="1" applyBorder="1"/>
    <xf numFmtId="0" fontId="20" fillId="0" borderId="0" xfId="0" applyFont="1"/>
    <xf numFmtId="0" fontId="23" fillId="0" borderId="0" xfId="0" applyFont="1"/>
    <xf numFmtId="0" fontId="22" fillId="0" borderId="0" xfId="0" applyFont="1"/>
    <xf numFmtId="0" fontId="17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5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center"/>
    </xf>
    <xf numFmtId="10" fontId="2" fillId="0" borderId="0" xfId="0" applyNumberFormat="1" applyFont="1" applyBorder="1"/>
    <xf numFmtId="0" fontId="2" fillId="0" borderId="0" xfId="0" applyFont="1" applyFill="1"/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4" fontId="2" fillId="0" borderId="0" xfId="0" quotePrefix="1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29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164" fontId="17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0" fontId="2" fillId="5" borderId="0" xfId="0" applyFont="1" applyFill="1"/>
    <xf numFmtId="0" fontId="2" fillId="0" borderId="34" xfId="0" applyFont="1" applyFill="1" applyBorder="1" applyAlignment="1">
      <alignment horizontal="right" vertical="top"/>
    </xf>
    <xf numFmtId="17" fontId="2" fillId="0" borderId="0" xfId="0" quotePrefix="1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16" fillId="3" borderId="1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/>
    <xf numFmtId="0" fontId="4" fillId="0" borderId="0" xfId="0" applyFont="1" applyFill="1" applyAlignment="1">
      <alignment horizontal="left"/>
    </xf>
    <xf numFmtId="0" fontId="2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5" borderId="0" xfId="0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left"/>
    </xf>
    <xf numFmtId="0" fontId="2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/>
    <xf numFmtId="0" fontId="29" fillId="0" borderId="0" xfId="0" applyFont="1" applyBorder="1" applyAlignment="1"/>
    <xf numFmtId="0" fontId="8" fillId="0" borderId="0" xfId="0" applyFont="1" applyAlignment="1"/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30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34" xfId="0" quotePrefix="1" applyFont="1" applyFill="1" applyBorder="1" applyAlignment="1">
      <alignment horizontal="right"/>
    </xf>
    <xf numFmtId="0" fontId="2" fillId="0" borderId="34" xfId="0" quotePrefix="1" applyFont="1" applyFill="1" applyBorder="1" applyAlignment="1">
      <alignment horizontal="right" vertical="top" wrapText="1"/>
    </xf>
    <xf numFmtId="9" fontId="2" fillId="0" borderId="34" xfId="0" applyNumberFormat="1" applyFont="1" applyFill="1" applyBorder="1" applyAlignment="1">
      <alignment horizontal="right" vertical="top" wrapText="1"/>
    </xf>
    <xf numFmtId="9" fontId="2" fillId="0" borderId="32" xfId="0" applyNumberFormat="1" applyFont="1" applyFill="1" applyBorder="1" applyAlignment="1">
      <alignment horizontal="right" vertical="top" wrapText="1"/>
    </xf>
    <xf numFmtId="0" fontId="2" fillId="0" borderId="47" xfId="0" applyFont="1" applyFill="1" applyBorder="1" applyAlignment="1">
      <alignment horizontal="right" vertical="top" wrapText="1"/>
    </xf>
    <xf numFmtId="0" fontId="2" fillId="0" borderId="34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6" xfId="0" applyFont="1" applyFill="1" applyBorder="1" applyAlignment="1">
      <alignment horizontal="right" vertical="top"/>
    </xf>
    <xf numFmtId="0" fontId="4" fillId="8" borderId="25" xfId="0" applyFont="1" applyFill="1" applyBorder="1" applyAlignment="1"/>
    <xf numFmtId="164" fontId="2" fillId="8" borderId="26" xfId="0" applyNumberFormat="1" applyFont="1" applyFill="1" applyBorder="1" applyAlignment="1">
      <alignment horizontal="center"/>
    </xf>
    <xf numFmtId="164" fontId="2" fillId="8" borderId="26" xfId="0" applyNumberFormat="1" applyFont="1" applyFill="1" applyBorder="1" applyAlignment="1">
      <alignment horizontal="right"/>
    </xf>
    <xf numFmtId="164" fontId="2" fillId="8" borderId="27" xfId="0" applyNumberFormat="1" applyFont="1" applyFill="1" applyBorder="1" applyAlignment="1">
      <alignment horizontal="right"/>
    </xf>
    <xf numFmtId="0" fontId="4" fillId="8" borderId="52" xfId="0" applyFont="1" applyFill="1" applyBorder="1" applyAlignment="1"/>
    <xf numFmtId="164" fontId="2" fillId="8" borderId="43" xfId="0" applyNumberFormat="1" applyFont="1" applyFill="1" applyBorder="1" applyAlignment="1">
      <alignment horizontal="center"/>
    </xf>
    <xf numFmtId="164" fontId="2" fillId="8" borderId="43" xfId="0" applyNumberFormat="1" applyFont="1" applyFill="1" applyBorder="1" applyAlignment="1">
      <alignment horizontal="right"/>
    </xf>
    <xf numFmtId="0" fontId="4" fillId="8" borderId="54" xfId="0" applyFont="1" applyFill="1" applyBorder="1" applyAlignment="1"/>
    <xf numFmtId="164" fontId="2" fillId="8" borderId="0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center"/>
    </xf>
    <xf numFmtId="164" fontId="2" fillId="8" borderId="5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right" vertical="center"/>
    </xf>
    <xf numFmtId="0" fontId="2" fillId="0" borderId="47" xfId="0" applyFont="1" applyFill="1" applyBorder="1" applyAlignment="1">
      <alignment horizontal="right"/>
    </xf>
    <xf numFmtId="0" fontId="2" fillId="0" borderId="47" xfId="0" quotePrefix="1" applyFont="1" applyFill="1" applyBorder="1" applyAlignment="1">
      <alignment horizontal="right"/>
    </xf>
    <xf numFmtId="0" fontId="2" fillId="0" borderId="32" xfId="0" quotePrefix="1" applyFont="1" applyFill="1" applyBorder="1" applyAlignment="1">
      <alignment horizontal="right" vertical="top" wrapText="1"/>
    </xf>
    <xf numFmtId="0" fontId="1" fillId="8" borderId="54" xfId="0" applyFont="1" applyFill="1" applyBorder="1" applyAlignment="1"/>
    <xf numFmtId="9" fontId="2" fillId="0" borderId="47" xfId="0" applyNumberFormat="1" applyFont="1" applyFill="1" applyBorder="1" applyAlignment="1">
      <alignment horizontal="right" vertical="top" wrapText="1"/>
    </xf>
    <xf numFmtId="0" fontId="17" fillId="3" borderId="52" xfId="0" applyFont="1" applyFill="1" applyBorder="1"/>
    <xf numFmtId="0" fontId="16" fillId="0" borderId="71" xfId="0" applyFont="1" applyBorder="1"/>
    <xf numFmtId="0" fontId="16" fillId="0" borderId="72" xfId="0" applyFont="1" applyBorder="1"/>
    <xf numFmtId="0" fontId="16" fillId="3" borderId="65" xfId="0" applyFont="1" applyFill="1" applyBorder="1"/>
    <xf numFmtId="0" fontId="17" fillId="3" borderId="44" xfId="0" applyFont="1" applyFill="1" applyBorder="1" applyAlignment="1">
      <alignment horizontal="center"/>
    </xf>
    <xf numFmtId="0" fontId="17" fillId="0" borderId="25" xfId="0" applyFont="1" applyBorder="1"/>
    <xf numFmtId="0" fontId="17" fillId="3" borderId="77" xfId="0" applyFont="1" applyFill="1" applyBorder="1" applyAlignment="1">
      <alignment horizontal="center"/>
    </xf>
    <xf numFmtId="0" fontId="17" fillId="3" borderId="78" xfId="0" applyFont="1" applyFill="1" applyBorder="1" applyAlignment="1">
      <alignment horizontal="center"/>
    </xf>
    <xf numFmtId="0" fontId="16" fillId="0" borderId="70" xfId="0" applyFont="1" applyBorder="1"/>
    <xf numFmtId="0" fontId="17" fillId="3" borderId="55" xfId="0" applyFont="1" applyFill="1" applyBorder="1"/>
    <xf numFmtId="0" fontId="16" fillId="3" borderId="66" xfId="0" applyFont="1" applyFill="1" applyBorder="1"/>
    <xf numFmtId="0" fontId="17" fillId="0" borderId="27" xfId="0" applyFont="1" applyBorder="1"/>
    <xf numFmtId="0" fontId="16" fillId="0" borderId="85" xfId="0" applyFont="1" applyBorder="1"/>
    <xf numFmtId="0" fontId="16" fillId="0" borderId="86" xfId="0" applyFont="1" applyBorder="1"/>
    <xf numFmtId="0" fontId="16" fillId="0" borderId="87" xfId="0" applyFont="1" applyBorder="1"/>
    <xf numFmtId="0" fontId="17" fillId="0" borderId="64" xfId="0" applyFont="1" applyBorder="1"/>
    <xf numFmtId="0" fontId="17" fillId="0" borderId="65" xfId="0" applyFont="1" applyBorder="1"/>
    <xf numFmtId="0" fontId="17" fillId="3" borderId="77" xfId="0" applyFont="1" applyFill="1" applyBorder="1"/>
    <xf numFmtId="0" fontId="17" fillId="0" borderId="66" xfId="0" applyFont="1" applyBorder="1"/>
    <xf numFmtId="0" fontId="16" fillId="3" borderId="78" xfId="0" applyFont="1" applyFill="1" applyBorder="1"/>
    <xf numFmtId="0" fontId="16" fillId="0" borderId="94" xfId="0" applyFont="1" applyBorder="1"/>
    <xf numFmtId="0" fontId="16" fillId="0" borderId="95" xfId="0" applyFont="1" applyBorder="1"/>
    <xf numFmtId="0" fontId="16" fillId="0" borderId="96" xfId="0" applyFont="1" applyBorder="1"/>
    <xf numFmtId="0" fontId="17" fillId="3" borderId="67" xfId="0" applyFont="1" applyFill="1" applyBorder="1" applyAlignment="1">
      <alignment horizontal="center"/>
    </xf>
    <xf numFmtId="0" fontId="16" fillId="3" borderId="94" xfId="0" applyFont="1" applyFill="1" applyBorder="1"/>
    <xf numFmtId="0" fontId="16" fillId="4" borderId="95" xfId="0" applyFont="1" applyFill="1" applyBorder="1"/>
    <xf numFmtId="0" fontId="24" fillId="0" borderId="95" xfId="0" applyFont="1" applyBorder="1"/>
    <xf numFmtId="0" fontId="5" fillId="0" borderId="2" xfId="0" applyFont="1" applyBorder="1" applyAlignment="1">
      <alignment horizontal="center" vertical="top" wrapText="1"/>
    </xf>
    <xf numFmtId="0" fontId="1" fillId="3" borderId="55" xfId="0" applyFont="1" applyFill="1" applyBorder="1" applyAlignment="1">
      <alignment horizontal="center" vertical="top" wrapText="1"/>
    </xf>
    <xf numFmtId="0" fontId="1" fillId="3" borderId="101" xfId="0" applyFont="1" applyFill="1" applyBorder="1" applyAlignment="1">
      <alignment horizontal="center" vertical="top" wrapText="1"/>
    </xf>
    <xf numFmtId="0" fontId="17" fillId="2" borderId="57" xfId="0" applyFont="1" applyFill="1" applyBorder="1" applyAlignment="1">
      <alignment horizontal="center"/>
    </xf>
    <xf numFmtId="0" fontId="17" fillId="3" borderId="98" xfId="0" applyFont="1" applyFill="1" applyBorder="1" applyAlignment="1">
      <alignment horizontal="center"/>
    </xf>
    <xf numFmtId="0" fontId="16" fillId="0" borderId="34" xfId="0" applyFont="1" applyBorder="1"/>
    <xf numFmtId="0" fontId="17" fillId="3" borderId="97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3" borderId="102" xfId="0" applyFont="1" applyFill="1" applyBorder="1" applyAlignment="1">
      <alignment horizontal="center"/>
    </xf>
    <xf numFmtId="0" fontId="16" fillId="3" borderId="81" xfId="0" applyFont="1" applyFill="1" applyBorder="1" applyAlignment="1">
      <alignment horizontal="center"/>
    </xf>
    <xf numFmtId="0" fontId="16" fillId="0" borderId="5" xfId="0" applyFont="1" applyBorder="1"/>
    <xf numFmtId="0" fontId="16" fillId="0" borderId="38" xfId="0" applyFont="1" applyBorder="1"/>
    <xf numFmtId="0" fontId="17" fillId="0" borderId="107" xfId="0" applyFont="1" applyBorder="1"/>
    <xf numFmtId="0" fontId="16" fillId="0" borderId="46" xfId="0" applyFont="1" applyBorder="1"/>
    <xf numFmtId="0" fontId="16" fillId="0" borderId="7" xfId="0" applyFont="1" applyBorder="1"/>
    <xf numFmtId="0" fontId="17" fillId="0" borderId="29" xfId="0" applyFont="1" applyBorder="1"/>
    <xf numFmtId="0" fontId="16" fillId="0" borderId="39" xfId="0" applyFont="1" applyBorder="1"/>
    <xf numFmtId="0" fontId="16" fillId="0" borderId="40" xfId="0" applyFont="1" applyBorder="1"/>
    <xf numFmtId="0" fontId="16" fillId="0" borderId="51" xfId="0" applyFont="1" applyBorder="1"/>
    <xf numFmtId="0" fontId="4" fillId="0" borderId="28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right" indent="1"/>
    </xf>
    <xf numFmtId="164" fontId="2" fillId="0" borderId="49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right" indent="1"/>
    </xf>
    <xf numFmtId="164" fontId="2" fillId="0" borderId="36" xfId="0" applyNumberFormat="1" applyFont="1" applyFill="1" applyBorder="1" applyAlignment="1">
      <alignment horizontal="right" indent="1"/>
    </xf>
    <xf numFmtId="164" fontId="2" fillId="0" borderId="20" xfId="0" applyNumberFormat="1" applyFont="1" applyFill="1" applyBorder="1" applyAlignment="1">
      <alignment horizontal="right" indent="1"/>
    </xf>
    <xf numFmtId="164" fontId="2" fillId="0" borderId="33" xfId="0" applyNumberFormat="1" applyFont="1" applyFill="1" applyBorder="1" applyAlignment="1">
      <alignment horizontal="right" indent="1"/>
    </xf>
    <xf numFmtId="164" fontId="2" fillId="0" borderId="57" xfId="0" applyNumberFormat="1" applyFont="1" applyFill="1" applyBorder="1" applyAlignment="1">
      <alignment horizontal="right" indent="1"/>
    </xf>
    <xf numFmtId="164" fontId="2" fillId="0" borderId="61" xfId="0" applyNumberFormat="1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indent="1"/>
    </xf>
    <xf numFmtId="164" fontId="2" fillId="0" borderId="37" xfId="0" applyNumberFormat="1" applyFont="1" applyFill="1" applyBorder="1" applyAlignment="1">
      <alignment horizontal="right" indent="1"/>
    </xf>
    <xf numFmtId="164" fontId="2" fillId="5" borderId="1" xfId="0" applyNumberFormat="1" applyFont="1" applyFill="1" applyBorder="1" applyAlignment="1">
      <alignment horizontal="right" indent="1"/>
    </xf>
    <xf numFmtId="164" fontId="2" fillId="5" borderId="7" xfId="0" applyNumberFormat="1" applyFont="1" applyFill="1" applyBorder="1" applyAlignment="1">
      <alignment horizontal="right" indent="1"/>
    </xf>
    <xf numFmtId="164" fontId="2" fillId="5" borderId="37" xfId="0" applyNumberFormat="1" applyFont="1" applyFill="1" applyBorder="1" applyAlignment="1">
      <alignment horizontal="right" indent="1"/>
    </xf>
    <xf numFmtId="164" fontId="2" fillId="0" borderId="1" xfId="0" quotePrefix="1" applyNumberFormat="1" applyFont="1" applyFill="1" applyBorder="1" applyAlignment="1">
      <alignment horizontal="right" wrapText="1" indent="1"/>
    </xf>
    <xf numFmtId="164" fontId="2" fillId="0" borderId="20" xfId="0" applyNumberFormat="1" applyFont="1" applyFill="1" applyBorder="1" applyAlignment="1">
      <alignment horizontal="right" wrapText="1" indent="1"/>
    </xf>
    <xf numFmtId="0" fontId="2" fillId="0" borderId="1" xfId="1" applyFont="1" applyFill="1" applyBorder="1" applyAlignment="1">
      <alignment horizontal="right" indent="1"/>
    </xf>
    <xf numFmtId="0" fontId="2" fillId="0" borderId="35" xfId="1" applyFont="1" applyFill="1" applyBorder="1" applyAlignment="1">
      <alignment horizontal="right" indent="1"/>
    </xf>
    <xf numFmtId="0" fontId="2" fillId="0" borderId="35" xfId="0" applyFont="1" applyFill="1" applyBorder="1" applyAlignment="1">
      <alignment horizontal="right" indent="1"/>
    </xf>
    <xf numFmtId="164" fontId="2" fillId="0" borderId="22" xfId="0" applyNumberFormat="1" applyFont="1" applyFill="1" applyBorder="1" applyAlignment="1">
      <alignment horizontal="right" indent="1"/>
    </xf>
    <xf numFmtId="164" fontId="2" fillId="0" borderId="50" xfId="0" applyNumberFormat="1" applyFont="1" applyFill="1" applyBorder="1" applyAlignment="1">
      <alignment horizontal="right" indent="1"/>
    </xf>
    <xf numFmtId="164" fontId="2" fillId="0" borderId="19" xfId="1" applyNumberFormat="1" applyFont="1" applyFill="1" applyBorder="1" applyAlignment="1">
      <alignment horizontal="right" wrapText="1" indent="1"/>
    </xf>
    <xf numFmtId="0" fontId="2" fillId="0" borderId="5" xfId="0" applyFont="1" applyFill="1" applyBorder="1" applyAlignment="1">
      <alignment horizontal="right" indent="1"/>
    </xf>
    <xf numFmtId="164" fontId="2" fillId="0" borderId="5" xfId="1" applyNumberFormat="1" applyFont="1" applyFill="1" applyBorder="1" applyAlignment="1">
      <alignment horizontal="right" indent="1"/>
    </xf>
    <xf numFmtId="0" fontId="2" fillId="0" borderId="36" xfId="0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wrapText="1" indent="1"/>
    </xf>
    <xf numFmtId="164" fontId="2" fillId="0" borderId="7" xfId="1" applyNumberFormat="1" applyFont="1" applyFill="1" applyBorder="1" applyAlignment="1">
      <alignment horizontal="right" indent="1"/>
    </xf>
    <xf numFmtId="0" fontId="2" fillId="0" borderId="7" xfId="1" applyFont="1" applyFill="1" applyBorder="1" applyAlignment="1">
      <alignment horizontal="right" indent="1"/>
    </xf>
    <xf numFmtId="0" fontId="2" fillId="0" borderId="37" xfId="0" applyFont="1" applyFill="1" applyBorder="1" applyAlignment="1">
      <alignment horizontal="right" indent="1"/>
    </xf>
    <xf numFmtId="164" fontId="2" fillId="0" borderId="19" xfId="0" applyNumberFormat="1" applyFont="1" applyFill="1" applyBorder="1" applyAlignment="1">
      <alignment horizontal="right" wrapText="1" indent="1"/>
    </xf>
    <xf numFmtId="0" fontId="2" fillId="0" borderId="20" xfId="0" applyFont="1" applyFill="1" applyBorder="1" applyAlignment="1">
      <alignment horizontal="right" indent="1"/>
    </xf>
    <xf numFmtId="164" fontId="2" fillId="0" borderId="20" xfId="1" applyNumberFormat="1" applyFont="1" applyFill="1" applyBorder="1" applyAlignment="1">
      <alignment horizontal="right" indent="1"/>
    </xf>
    <xf numFmtId="0" fontId="2" fillId="0" borderId="33" xfId="0" applyFont="1" applyFill="1" applyBorder="1" applyAlignment="1">
      <alignment horizontal="right" indent="1"/>
    </xf>
    <xf numFmtId="164" fontId="2" fillId="0" borderId="48" xfId="0" applyNumberFormat="1" applyFont="1" applyFill="1" applyBorder="1" applyAlignment="1">
      <alignment horizontal="right" wrapText="1" indent="1"/>
    </xf>
    <xf numFmtId="164" fontId="2" fillId="0" borderId="1" xfId="0" applyNumberFormat="1" applyFont="1" applyFill="1" applyBorder="1" applyAlignment="1">
      <alignment horizontal="right" wrapText="1" indent="1"/>
    </xf>
    <xf numFmtId="164" fontId="2" fillId="0" borderId="35" xfId="0" applyNumberFormat="1" applyFont="1" applyFill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right" wrapText="1" indent="1"/>
    </xf>
    <xf numFmtId="164" fontId="2" fillId="0" borderId="60" xfId="0" applyNumberFormat="1" applyFont="1" applyFill="1" applyBorder="1" applyAlignment="1">
      <alignment horizontal="right" indent="1"/>
    </xf>
    <xf numFmtId="164" fontId="15" fillId="0" borderId="1" xfId="0" applyNumberFormat="1" applyFont="1" applyFill="1" applyBorder="1" applyAlignment="1">
      <alignment horizontal="right" indent="1"/>
    </xf>
    <xf numFmtId="164" fontId="15" fillId="0" borderId="21" xfId="0" applyNumberFormat="1" applyFont="1" applyFill="1" applyBorder="1" applyAlignment="1">
      <alignment horizontal="right" indent="1"/>
    </xf>
    <xf numFmtId="164" fontId="2" fillId="0" borderId="21" xfId="0" applyNumberFormat="1" applyFont="1" applyFill="1" applyBorder="1" applyAlignment="1">
      <alignment horizontal="right" indent="1"/>
    </xf>
    <xf numFmtId="164" fontId="2" fillId="0" borderId="57" xfId="0" applyNumberFormat="1" applyFont="1" applyFill="1" applyBorder="1" applyAlignment="1">
      <alignment horizontal="right" wrapText="1" indent="1"/>
    </xf>
    <xf numFmtId="164" fontId="2" fillId="0" borderId="62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164" fontId="15" fillId="0" borderId="63" xfId="0" applyNumberFormat="1" applyFont="1" applyFill="1" applyBorder="1" applyAlignment="1">
      <alignment horizontal="right" indent="1"/>
    </xf>
    <xf numFmtId="164" fontId="15" fillId="0" borderId="2" xfId="0" applyNumberFormat="1" applyFont="1" applyFill="1" applyBorder="1" applyAlignment="1">
      <alignment horizontal="right" indent="1"/>
    </xf>
    <xf numFmtId="164" fontId="15" fillId="0" borderId="41" xfId="0" applyNumberFormat="1" applyFont="1" applyFill="1" applyBorder="1" applyAlignment="1">
      <alignment horizontal="right" indent="1"/>
    </xf>
    <xf numFmtId="2" fontId="17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164" fontId="2" fillId="8" borderId="43" xfId="0" applyNumberFormat="1" applyFont="1" applyFill="1" applyBorder="1" applyAlignment="1">
      <alignment horizontal="right" indent="1"/>
    </xf>
    <xf numFmtId="164" fontId="2" fillId="0" borderId="47" xfId="0" applyNumberFormat="1" applyFont="1" applyFill="1" applyBorder="1" applyAlignment="1">
      <alignment horizontal="right" indent="1"/>
    </xf>
    <xf numFmtId="164" fontId="2" fillId="0" borderId="38" xfId="0" applyNumberFormat="1" applyFont="1" applyFill="1" applyBorder="1" applyAlignment="1">
      <alignment horizontal="right" indent="1"/>
    </xf>
    <xf numFmtId="164" fontId="2" fillId="0" borderId="32" xfId="0" applyNumberFormat="1" applyFont="1" applyFill="1" applyBorder="1" applyAlignment="1">
      <alignment horizontal="right" indent="1"/>
    </xf>
    <xf numFmtId="164" fontId="2" fillId="0" borderId="46" xfId="0" applyNumberFormat="1" applyFont="1" applyFill="1" applyBorder="1" applyAlignment="1">
      <alignment horizontal="right" indent="1"/>
    </xf>
    <xf numFmtId="164" fontId="2" fillId="5" borderId="46" xfId="0" applyNumberFormat="1" applyFont="1" applyFill="1" applyBorder="1" applyAlignment="1">
      <alignment horizontal="right" indent="1"/>
    </xf>
    <xf numFmtId="164" fontId="2" fillId="0" borderId="34" xfId="0" applyNumberFormat="1" applyFont="1" applyFill="1" applyBorder="1" applyAlignment="1">
      <alignment horizontal="right" indent="1"/>
    </xf>
    <xf numFmtId="164" fontId="2" fillId="0" borderId="52" xfId="0" applyNumberFormat="1" applyFont="1" applyFill="1" applyBorder="1" applyAlignment="1">
      <alignment horizontal="right" indent="1"/>
    </xf>
    <xf numFmtId="164" fontId="2" fillId="0" borderId="40" xfId="0" applyNumberFormat="1" applyFont="1" applyFill="1" applyBorder="1" applyAlignment="1">
      <alignment horizontal="right" indent="1"/>
    </xf>
    <xf numFmtId="0" fontId="2" fillId="0" borderId="39" xfId="0" applyFont="1" applyFill="1" applyBorder="1" applyAlignment="1">
      <alignment horizontal="right" indent="1"/>
    </xf>
    <xf numFmtId="164" fontId="2" fillId="0" borderId="39" xfId="0" applyNumberFormat="1" applyFont="1" applyFill="1" applyBorder="1" applyAlignment="1">
      <alignment horizontal="right" indent="1"/>
    </xf>
    <xf numFmtId="164" fontId="2" fillId="0" borderId="56" xfId="0" applyNumberFormat="1" applyFont="1" applyFill="1" applyBorder="1" applyAlignment="1">
      <alignment horizontal="right" indent="1"/>
    </xf>
    <xf numFmtId="9" fontId="2" fillId="0" borderId="5" xfId="3" applyFont="1" applyBorder="1" applyAlignment="1">
      <alignment horizontal="right" indent="1"/>
    </xf>
    <xf numFmtId="9" fontId="2" fillId="0" borderId="36" xfId="3" applyFont="1" applyBorder="1" applyAlignment="1">
      <alignment horizontal="right" indent="1"/>
    </xf>
    <xf numFmtId="9" fontId="2" fillId="0" borderId="1" xfId="3" applyFont="1" applyBorder="1" applyAlignment="1">
      <alignment horizontal="right" indent="1"/>
    </xf>
    <xf numFmtId="9" fontId="2" fillId="0" borderId="35" xfId="3" applyFont="1" applyBorder="1" applyAlignment="1">
      <alignment horizontal="right" indent="1"/>
    </xf>
    <xf numFmtId="9" fontId="2" fillId="0" borderId="1" xfId="3" applyFont="1" applyFill="1" applyBorder="1" applyAlignment="1">
      <alignment horizontal="right" indent="1"/>
    </xf>
    <xf numFmtId="9" fontId="2" fillId="0" borderId="35" xfId="3" applyFont="1" applyFill="1" applyBorder="1" applyAlignment="1">
      <alignment horizontal="right" indent="1"/>
    </xf>
    <xf numFmtId="9" fontId="2" fillId="0" borderId="20" xfId="3" applyFont="1" applyBorder="1" applyAlignment="1">
      <alignment horizontal="right" indent="1"/>
    </xf>
    <xf numFmtId="9" fontId="2" fillId="0" borderId="33" xfId="3" applyFont="1" applyBorder="1" applyAlignment="1">
      <alignment horizontal="right" indent="1"/>
    </xf>
    <xf numFmtId="9" fontId="2" fillId="0" borderId="38" xfId="3" applyFont="1" applyBorder="1" applyAlignment="1">
      <alignment horizontal="right" indent="1"/>
    </xf>
    <xf numFmtId="9" fontId="2" fillId="0" borderId="34" xfId="3" applyFont="1" applyBorder="1" applyAlignment="1">
      <alignment horizontal="right" indent="1"/>
    </xf>
    <xf numFmtId="9" fontId="2" fillId="0" borderId="34" xfId="3" applyFont="1" applyFill="1" applyBorder="1" applyAlignment="1">
      <alignment horizontal="right" indent="1"/>
    </xf>
    <xf numFmtId="9" fontId="2" fillId="0" borderId="32" xfId="3" applyFont="1" applyBorder="1" applyAlignment="1">
      <alignment horizontal="right" indent="1"/>
    </xf>
    <xf numFmtId="0" fontId="1" fillId="0" borderId="25" xfId="0" applyFont="1" applyBorder="1" applyAlignment="1">
      <alignment horizontal="left" vertical="center"/>
    </xf>
    <xf numFmtId="0" fontId="29" fillId="0" borderId="0" xfId="0" applyFont="1"/>
    <xf numFmtId="9" fontId="1" fillId="0" borderId="28" xfId="3" applyFont="1" applyBorder="1" applyAlignment="1">
      <alignment horizontal="right" indent="1"/>
    </xf>
    <xf numFmtId="164" fontId="17" fillId="0" borderId="75" xfId="0" applyNumberFormat="1" applyFont="1" applyBorder="1" applyAlignment="1">
      <alignment horizontal="right" indent="1"/>
    </xf>
    <xf numFmtId="164" fontId="17" fillId="0" borderId="76" xfId="0" applyNumberFormat="1" applyFont="1" applyBorder="1" applyAlignment="1">
      <alignment horizontal="right" indent="1"/>
    </xf>
    <xf numFmtId="164" fontId="17" fillId="0" borderId="64" xfId="0" applyNumberFormat="1" applyFont="1" applyBorder="1" applyAlignment="1">
      <alignment horizontal="right" indent="1"/>
    </xf>
    <xf numFmtId="164" fontId="16" fillId="0" borderId="11" xfId="0" applyNumberFormat="1" applyFont="1" applyBorder="1" applyAlignment="1">
      <alignment horizontal="right" indent="1"/>
    </xf>
    <xf numFmtId="164" fontId="16" fillId="0" borderId="16" xfId="0" applyNumberFormat="1" applyFont="1" applyBorder="1" applyAlignment="1">
      <alignment horizontal="right" indent="1"/>
    </xf>
    <xf numFmtId="164" fontId="16" fillId="0" borderId="94" xfId="0" applyNumberFormat="1" applyFont="1" applyBorder="1" applyAlignment="1">
      <alignment horizontal="right" indent="1"/>
    </xf>
    <xf numFmtId="164" fontId="16" fillId="0" borderId="12" xfId="0" applyNumberFormat="1" applyFont="1" applyBorder="1" applyAlignment="1">
      <alignment horizontal="right" indent="1"/>
    </xf>
    <xf numFmtId="164" fontId="16" fillId="0" borderId="17" xfId="0" applyNumberFormat="1" applyFont="1" applyBorder="1" applyAlignment="1">
      <alignment horizontal="right" indent="1"/>
    </xf>
    <xf numFmtId="164" fontId="16" fillId="0" borderId="95" xfId="0" applyNumberFormat="1" applyFont="1" applyBorder="1" applyAlignment="1">
      <alignment horizontal="right" indent="1"/>
    </xf>
    <xf numFmtId="164" fontId="16" fillId="0" borderId="13" xfId="0" applyNumberFormat="1" applyFont="1" applyBorder="1" applyAlignment="1">
      <alignment horizontal="right" indent="1"/>
    </xf>
    <xf numFmtId="164" fontId="16" fillId="0" borderId="10" xfId="0" applyNumberFormat="1" applyFont="1" applyBorder="1" applyAlignment="1">
      <alignment horizontal="right" indent="1"/>
    </xf>
    <xf numFmtId="164" fontId="16" fillId="0" borderId="8" xfId="0" applyNumberFormat="1" applyFont="1" applyBorder="1" applyAlignment="1">
      <alignment horizontal="right" indent="1"/>
    </xf>
    <xf numFmtId="164" fontId="16" fillId="0" borderId="108" xfId="0" applyNumberFormat="1" applyFont="1" applyBorder="1" applyAlignment="1">
      <alignment horizontal="right" indent="1"/>
    </xf>
    <xf numFmtId="0" fontId="17" fillId="0" borderId="107" xfId="0" applyFont="1" applyBorder="1" applyAlignment="1">
      <alignment horizontal="right" indent="1"/>
    </xf>
    <xf numFmtId="0" fontId="16" fillId="0" borderId="15" xfId="0" applyFont="1" applyBorder="1" applyAlignment="1">
      <alignment horizontal="right" indent="1"/>
    </xf>
    <xf numFmtId="164" fontId="16" fillId="0" borderId="11" xfId="0" applyNumberFormat="1" applyFont="1" applyFill="1" applyBorder="1" applyAlignment="1">
      <alignment horizontal="right" indent="1"/>
    </xf>
    <xf numFmtId="0" fontId="16" fillId="0" borderId="2" xfId="0" applyFont="1" applyBorder="1" applyAlignment="1">
      <alignment horizontal="right" indent="1"/>
    </xf>
    <xf numFmtId="0" fontId="16" fillId="0" borderId="41" xfId="0" applyFont="1" applyBorder="1" applyAlignment="1">
      <alignment horizontal="right" indent="1"/>
    </xf>
    <xf numFmtId="164" fontId="16" fillId="0" borderId="74" xfId="0" applyNumberFormat="1" applyFont="1" applyBorder="1" applyAlignment="1">
      <alignment horizontal="right" indent="1"/>
    </xf>
    <xf numFmtId="164" fontId="16" fillId="0" borderId="89" xfId="0" applyNumberFormat="1" applyFont="1" applyBorder="1" applyAlignment="1">
      <alignment horizontal="right" indent="1"/>
    </xf>
    <xf numFmtId="164" fontId="17" fillId="0" borderId="91" xfId="0" applyNumberFormat="1" applyFont="1" applyBorder="1" applyAlignment="1">
      <alignment horizontal="right" indent="1"/>
    </xf>
    <xf numFmtId="164" fontId="17" fillId="0" borderId="89" xfId="0" applyNumberFormat="1" applyFont="1" applyBorder="1" applyAlignment="1">
      <alignment horizontal="right" indent="1"/>
    </xf>
    <xf numFmtId="164" fontId="17" fillId="0" borderId="90" xfId="0" applyNumberFormat="1" applyFont="1" applyBorder="1" applyAlignment="1">
      <alignment horizontal="right" indent="1"/>
    </xf>
    <xf numFmtId="164" fontId="17" fillId="0" borderId="78" xfId="0" applyNumberFormat="1" applyFont="1" applyBorder="1" applyAlignment="1">
      <alignment horizontal="right" indent="1"/>
    </xf>
    <xf numFmtId="164" fontId="16" fillId="0" borderId="83" xfId="0" applyNumberFormat="1" applyFont="1" applyBorder="1" applyAlignment="1">
      <alignment horizontal="right" indent="1"/>
    </xf>
    <xf numFmtId="0" fontId="16" fillId="0" borderId="19" xfId="0" applyFont="1" applyFill="1" applyBorder="1" applyAlignment="1">
      <alignment horizontal="right" indent="1"/>
    </xf>
    <xf numFmtId="164" fontId="16" fillId="0" borderId="19" xfId="0" applyNumberFormat="1" applyFont="1" applyFill="1" applyBorder="1" applyAlignment="1">
      <alignment horizontal="right" indent="1"/>
    </xf>
    <xf numFmtId="164" fontId="16" fillId="0" borderId="23" xfId="0" applyNumberFormat="1" applyFont="1" applyFill="1" applyBorder="1" applyAlignment="1">
      <alignment horizontal="right" indent="1"/>
    </xf>
    <xf numFmtId="164" fontId="16" fillId="0" borderId="79" xfId="0" applyNumberFormat="1" applyFont="1" applyBorder="1" applyAlignment="1">
      <alignment horizontal="right" indent="1"/>
    </xf>
    <xf numFmtId="164" fontId="16" fillId="0" borderId="18" xfId="0" applyNumberFormat="1" applyFont="1" applyBorder="1" applyAlignment="1">
      <alignment horizontal="right" indent="1"/>
    </xf>
    <xf numFmtId="164" fontId="16" fillId="0" borderId="68" xfId="0" applyNumberFormat="1" applyFont="1" applyBorder="1" applyAlignment="1">
      <alignment horizontal="right" indent="1"/>
    </xf>
    <xf numFmtId="164" fontId="16" fillId="0" borderId="1" xfId="0" applyNumberFormat="1" applyFont="1" applyBorder="1" applyAlignment="1">
      <alignment horizontal="right" indent="1"/>
    </xf>
    <xf numFmtId="164" fontId="16" fillId="0" borderId="3" xfId="0" applyNumberFormat="1" applyFont="1" applyBorder="1" applyAlignment="1">
      <alignment horizontal="right" indent="1"/>
    </xf>
    <xf numFmtId="164" fontId="16" fillId="0" borderId="1" xfId="0" applyNumberFormat="1" applyFont="1" applyFill="1" applyBorder="1" applyAlignment="1">
      <alignment horizontal="right" indent="1"/>
    </xf>
    <xf numFmtId="164" fontId="16" fillId="0" borderId="3" xfId="0" applyNumberFormat="1" applyFont="1" applyFill="1" applyBorder="1" applyAlignment="1">
      <alignment horizontal="right" indent="1"/>
    </xf>
    <xf numFmtId="0" fontId="16" fillId="0" borderId="9" xfId="0" applyFont="1" applyBorder="1" applyAlignment="1">
      <alignment horizontal="right" indent="1"/>
    </xf>
    <xf numFmtId="164" fontId="16" fillId="0" borderId="80" xfId="0" applyNumberFormat="1" applyFont="1" applyBorder="1" applyAlignment="1">
      <alignment horizontal="right" indent="1"/>
    </xf>
    <xf numFmtId="164" fontId="17" fillId="0" borderId="84" xfId="0" applyNumberFormat="1" applyFont="1" applyBorder="1" applyAlignment="1">
      <alignment horizontal="right" indent="1"/>
    </xf>
    <xf numFmtId="0" fontId="16" fillId="0" borderId="11" xfId="0" applyFont="1" applyBorder="1" applyAlignment="1">
      <alignment horizontal="right" indent="1"/>
    </xf>
    <xf numFmtId="164" fontId="16" fillId="0" borderId="1" xfId="0" applyNumberFormat="1" applyFont="1" applyBorder="1" applyAlignment="1">
      <alignment horizontal="right" wrapText="1" indent="1"/>
    </xf>
    <xf numFmtId="164" fontId="16" fillId="0" borderId="3" xfId="0" applyNumberFormat="1" applyFont="1" applyBorder="1" applyAlignment="1">
      <alignment horizontal="right" wrapText="1" indent="1"/>
    </xf>
    <xf numFmtId="0" fontId="17" fillId="0" borderId="66" xfId="0" applyFont="1" applyBorder="1" applyAlignment="1">
      <alignment horizontal="left"/>
    </xf>
    <xf numFmtId="164" fontId="16" fillId="0" borderId="79" xfId="0" applyNumberFormat="1" applyFont="1" applyFill="1" applyBorder="1" applyAlignment="1">
      <alignment horizontal="right" indent="1"/>
    </xf>
    <xf numFmtId="164" fontId="16" fillId="0" borderId="68" xfId="0" applyNumberFormat="1" applyFont="1" applyFill="1" applyBorder="1" applyAlignment="1">
      <alignment horizontal="right" indent="1"/>
    </xf>
    <xf numFmtId="164" fontId="16" fillId="0" borderId="93" xfId="0" applyNumberFormat="1" applyFont="1" applyBorder="1" applyAlignment="1">
      <alignment horizontal="right" indent="1"/>
    </xf>
    <xf numFmtId="164" fontId="16" fillId="0" borderId="73" xfId="0" applyNumberFormat="1" applyFont="1" applyBorder="1" applyAlignment="1">
      <alignment horizontal="right" indent="1"/>
    </xf>
    <xf numFmtId="164" fontId="16" fillId="0" borderId="69" xfId="0" applyNumberFormat="1" applyFont="1" applyFill="1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68" xfId="0" applyBorder="1" applyAlignment="1">
      <alignment horizontal="right" indent="1"/>
    </xf>
    <xf numFmtId="164" fontId="16" fillId="0" borderId="15" xfId="0" applyNumberFormat="1" applyFont="1" applyBorder="1" applyAlignment="1">
      <alignment horizontal="right" indent="1"/>
    </xf>
    <xf numFmtId="164" fontId="16" fillId="0" borderId="4" xfId="0" applyNumberFormat="1" applyFont="1" applyBorder="1" applyAlignment="1">
      <alignment horizontal="right" indent="1"/>
    </xf>
    <xf numFmtId="164" fontId="16" fillId="0" borderId="6" xfId="0" applyNumberFormat="1" applyFont="1" applyBorder="1" applyAlignment="1">
      <alignment horizontal="right" indent="1"/>
    </xf>
    <xf numFmtId="164" fontId="16" fillId="0" borderId="5" xfId="0" applyNumberFormat="1" applyFont="1" applyBorder="1" applyAlignment="1">
      <alignment horizontal="right" indent="1"/>
    </xf>
    <xf numFmtId="0" fontId="0" fillId="0" borderId="17" xfId="0" applyBorder="1" applyAlignment="1">
      <alignment horizontal="right" indent="1"/>
    </xf>
    <xf numFmtId="164" fontId="16" fillId="0" borderId="20" xfId="0" applyNumberFormat="1" applyFont="1" applyBorder="1" applyAlignment="1">
      <alignment horizontal="right" indent="1"/>
    </xf>
    <xf numFmtId="164" fontId="16" fillId="0" borderId="42" xfId="0" applyNumberFormat="1" applyFont="1" applyBorder="1" applyAlignment="1">
      <alignment horizontal="right" indent="1"/>
    </xf>
    <xf numFmtId="164" fontId="16" fillId="0" borderId="44" xfId="0" applyNumberFormat="1" applyFont="1" applyBorder="1" applyAlignment="1">
      <alignment horizontal="right" indent="1"/>
    </xf>
    <xf numFmtId="164" fontId="16" fillId="0" borderId="78" xfId="0" applyNumberFormat="1" applyFont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164" fontId="16" fillId="0" borderId="0" xfId="0" applyNumberFormat="1" applyFont="1" applyFill="1" applyBorder="1" applyAlignment="1">
      <alignment horizontal="right" indent="1"/>
    </xf>
    <xf numFmtId="164" fontId="2" fillId="8" borderId="0" xfId="0" applyNumberFormat="1" applyFont="1" applyFill="1" applyBorder="1" applyAlignment="1">
      <alignment horizontal="right" indent="1"/>
    </xf>
    <xf numFmtId="0" fontId="2" fillId="0" borderId="52" xfId="0" applyFont="1" applyFill="1" applyBorder="1" applyAlignment="1">
      <alignment horizontal="right" indent="1"/>
    </xf>
    <xf numFmtId="0" fontId="2" fillId="0" borderId="34" xfId="0" applyFont="1" applyFill="1" applyBorder="1" applyAlignment="1">
      <alignment horizontal="right" indent="1"/>
    </xf>
    <xf numFmtId="0" fontId="2" fillId="0" borderId="38" xfId="0" applyFont="1" applyFill="1" applyBorder="1" applyAlignment="1">
      <alignment horizontal="right" indent="1"/>
    </xf>
    <xf numFmtId="3" fontId="4" fillId="0" borderId="100" xfId="0" applyNumberFormat="1" applyFont="1" applyFill="1" applyBorder="1" applyAlignment="1">
      <alignment horizontal="right" indent="1"/>
    </xf>
    <xf numFmtId="3" fontId="0" fillId="0" borderId="99" xfId="0" applyNumberFormat="1" applyFont="1" applyBorder="1" applyAlignment="1">
      <alignment horizontal="right" indent="1"/>
    </xf>
    <xf numFmtId="3" fontId="0" fillId="0" borderId="87" xfId="0" applyNumberFormat="1" applyFont="1" applyBorder="1" applyAlignment="1">
      <alignment horizontal="right" indent="1"/>
    </xf>
    <xf numFmtId="3" fontId="2" fillId="0" borderId="35" xfId="0" applyNumberFormat="1" applyFont="1" applyBorder="1" applyAlignment="1">
      <alignment horizontal="right" indent="1"/>
    </xf>
    <xf numFmtId="3" fontId="2" fillId="0" borderId="87" xfId="0" applyNumberFormat="1" applyFont="1" applyFill="1" applyBorder="1" applyAlignment="1">
      <alignment horizontal="right" indent="1"/>
    </xf>
    <xf numFmtId="3" fontId="2" fillId="0" borderId="37" xfId="0" applyNumberFormat="1" applyFont="1" applyBorder="1" applyAlignment="1">
      <alignment horizontal="right" indent="1"/>
    </xf>
    <xf numFmtId="3" fontId="4" fillId="0" borderId="100" xfId="4" applyNumberFormat="1" applyFont="1" applyFill="1" applyBorder="1" applyAlignment="1">
      <alignment horizontal="right" indent="1"/>
    </xf>
    <xf numFmtId="2" fontId="7" fillId="0" borderId="0" xfId="0" applyNumberFormat="1" applyFont="1" applyBorder="1"/>
    <xf numFmtId="2" fontId="0" fillId="0" borderId="0" xfId="0" applyNumberFormat="1"/>
    <xf numFmtId="0" fontId="2" fillId="9" borderId="1" xfId="0" applyFont="1" applyFill="1" applyBorder="1" applyAlignment="1">
      <alignment horizontal="center"/>
    </xf>
    <xf numFmtId="0" fontId="2" fillId="7" borderId="56" xfId="0" applyFont="1" applyFill="1" applyBorder="1"/>
    <xf numFmtId="164" fontId="2" fillId="0" borderId="51" xfId="0" applyNumberFormat="1" applyFont="1" applyFill="1" applyBorder="1" applyAlignment="1">
      <alignment horizontal="right" indent="1"/>
    </xf>
    <xf numFmtId="0" fontId="10" fillId="7" borderId="0" xfId="0" applyFont="1" applyFill="1" applyAlignment="1">
      <alignment horizontal="left"/>
    </xf>
    <xf numFmtId="0" fontId="10" fillId="7" borderId="0" xfId="0" applyFont="1" applyFill="1" applyBorder="1" applyAlignment="1">
      <alignment horizontal="center"/>
    </xf>
    <xf numFmtId="0" fontId="10" fillId="8" borderId="26" xfId="0" applyFont="1" applyFill="1" applyBorder="1" applyAlignment="1"/>
    <xf numFmtId="0" fontId="10" fillId="8" borderId="43" xfId="0" applyFont="1" applyFill="1" applyBorder="1" applyAlignment="1"/>
    <xf numFmtId="9" fontId="10" fillId="7" borderId="62" xfId="0" applyNumberFormat="1" applyFont="1" applyFill="1" applyBorder="1" applyAlignment="1">
      <alignment horizontal="center"/>
    </xf>
    <xf numFmtId="9" fontId="10" fillId="7" borderId="3" xfId="0" applyNumberFormat="1" applyFont="1" applyFill="1" applyBorder="1" applyAlignment="1">
      <alignment horizontal="center"/>
    </xf>
    <xf numFmtId="9" fontId="10" fillId="7" borderId="21" xfId="0" applyNumberFormat="1" applyFont="1" applyFill="1" applyBorder="1" applyAlignment="1">
      <alignment horizontal="center"/>
    </xf>
    <xf numFmtId="0" fontId="10" fillId="8" borderId="0" xfId="0" applyFont="1" applyFill="1" applyBorder="1" applyAlignment="1"/>
    <xf numFmtId="0" fontId="10" fillId="0" borderId="62" xfId="0" applyFont="1" applyFill="1" applyBorder="1"/>
    <xf numFmtId="164" fontId="10" fillId="7" borderId="6" xfId="0" quotePrefix="1" applyNumberFormat="1" applyFont="1" applyFill="1" applyBorder="1" applyAlignment="1">
      <alignment horizontal="center"/>
    </xf>
    <xf numFmtId="164" fontId="10" fillId="7" borderId="14" xfId="0" quotePrefix="1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21" xfId="0" quotePrefix="1" applyNumberFormat="1" applyFont="1" applyFill="1" applyBorder="1" applyAlignment="1">
      <alignment horizontal="center"/>
    </xf>
    <xf numFmtId="164" fontId="10" fillId="7" borderId="62" xfId="0" applyNumberFormat="1" applyFont="1" applyFill="1" applyBorder="1" applyAlignment="1">
      <alignment horizontal="right" indent="1"/>
    </xf>
    <xf numFmtId="164" fontId="10" fillId="7" borderId="3" xfId="0" applyNumberFormat="1" applyFont="1" applyFill="1" applyBorder="1" applyAlignment="1">
      <alignment horizontal="right" indent="1"/>
    </xf>
    <xf numFmtId="164" fontId="10" fillId="7" borderId="21" xfId="0" applyNumberFormat="1" applyFont="1" applyFill="1" applyBorder="1" applyAlignment="1">
      <alignment horizontal="right" indent="1"/>
    </xf>
    <xf numFmtId="164" fontId="10" fillId="0" borderId="21" xfId="0" applyNumberFormat="1" applyFont="1" applyFill="1" applyBorder="1" applyAlignment="1">
      <alignment horizontal="right" indent="1"/>
    </xf>
    <xf numFmtId="164" fontId="10" fillId="7" borderId="43" xfId="0" applyNumberFormat="1" applyFont="1" applyFill="1" applyBorder="1" applyAlignment="1">
      <alignment horizontal="right" indent="1"/>
    </xf>
    <xf numFmtId="0" fontId="10" fillId="8" borderId="19" xfId="0" applyFont="1" applyFill="1" applyBorder="1" applyAlignment="1"/>
    <xf numFmtId="164" fontId="33" fillId="7" borderId="43" xfId="0" applyNumberFormat="1" applyFont="1" applyFill="1" applyBorder="1" applyAlignment="1">
      <alignment horizontal="right" indent="1"/>
    </xf>
    <xf numFmtId="164" fontId="33" fillId="7" borderId="3" xfId="0" applyNumberFormat="1" applyFont="1" applyFill="1" applyBorder="1" applyAlignment="1">
      <alignment horizontal="right" indent="1"/>
    </xf>
    <xf numFmtId="164" fontId="10" fillId="7" borderId="23" xfId="0" applyNumberFormat="1" applyFont="1" applyFill="1" applyBorder="1" applyAlignment="1">
      <alignment horizontal="right" indent="1"/>
    </xf>
    <xf numFmtId="164" fontId="10" fillId="7" borderId="6" xfId="0" applyNumberFormat="1" applyFont="1" applyFill="1" applyBorder="1" applyAlignment="1">
      <alignment horizontal="right" indent="1"/>
    </xf>
    <xf numFmtId="164" fontId="33" fillId="7" borderId="21" xfId="0" applyNumberFormat="1" applyFont="1" applyFill="1" applyBorder="1" applyAlignment="1">
      <alignment horizontal="right" indent="1"/>
    </xf>
    <xf numFmtId="0" fontId="10" fillId="7" borderId="3" xfId="0" applyFont="1" applyFill="1" applyBorder="1" applyAlignment="1">
      <alignment horizontal="right" indent="1"/>
    </xf>
    <xf numFmtId="0" fontId="10" fillId="7" borderId="62" xfId="0" applyFont="1" applyFill="1" applyBorder="1" applyAlignment="1">
      <alignment horizontal="right" indent="1"/>
    </xf>
    <xf numFmtId="9" fontId="10" fillId="7" borderId="3" xfId="0" applyNumberFormat="1" applyFont="1" applyFill="1" applyBorder="1" applyAlignment="1">
      <alignment horizontal="right" indent="1"/>
    </xf>
    <xf numFmtId="9" fontId="10" fillId="7" borderId="21" xfId="0" applyNumberFormat="1" applyFont="1" applyFill="1" applyBorder="1" applyAlignment="1">
      <alignment horizontal="right" indent="1"/>
    </xf>
    <xf numFmtId="0" fontId="10" fillId="7" borderId="0" xfId="0" applyFont="1" applyFill="1"/>
    <xf numFmtId="0" fontId="2" fillId="0" borderId="3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9" fontId="2" fillId="0" borderId="49" xfId="3" applyFont="1" applyBorder="1" applyAlignment="1">
      <alignment horizontal="right" indent="1"/>
    </xf>
    <xf numFmtId="0" fontId="2" fillId="0" borderId="39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inden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right" indent="1"/>
    </xf>
    <xf numFmtId="0" fontId="1" fillId="8" borderId="28" xfId="0" applyFont="1" applyFill="1" applyBorder="1" applyAlignment="1">
      <alignment vertical="center"/>
    </xf>
    <xf numFmtId="0" fontId="1" fillId="8" borderId="26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164" fontId="1" fillId="8" borderId="26" xfId="0" applyNumberFormat="1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9" fontId="2" fillId="0" borderId="109" xfId="3" applyFont="1" applyBorder="1" applyAlignment="1">
      <alignment horizontal="right" indent="1"/>
    </xf>
    <xf numFmtId="9" fontId="2" fillId="0" borderId="19" xfId="3" applyFont="1" applyBorder="1" applyAlignment="1">
      <alignment horizontal="right" indent="1"/>
    </xf>
    <xf numFmtId="0" fontId="2" fillId="0" borderId="105" xfId="0" applyFont="1" applyBorder="1" applyAlignment="1">
      <alignment horizontal="right" vertical="center"/>
    </xf>
    <xf numFmtId="9" fontId="2" fillId="0" borderId="37" xfId="3" applyFont="1" applyBorder="1" applyAlignment="1">
      <alignment horizontal="right" indent="1"/>
    </xf>
    <xf numFmtId="9" fontId="2" fillId="0" borderId="7" xfId="3" applyFont="1" applyBorder="1" applyAlignment="1">
      <alignment horizontal="right" indent="1"/>
    </xf>
    <xf numFmtId="0" fontId="2" fillId="0" borderId="46" xfId="0" applyFont="1" applyFill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4" xfId="0" applyFont="1" applyBorder="1" applyAlignment="1">
      <alignment horizontal="right" indent="1"/>
    </xf>
    <xf numFmtId="0" fontId="2" fillId="0" borderId="22" xfId="0" applyFont="1" applyBorder="1" applyAlignment="1">
      <alignment horizontal="right" indent="1"/>
    </xf>
    <xf numFmtId="0" fontId="2" fillId="0" borderId="110" xfId="0" applyFont="1" applyBorder="1" applyAlignment="1">
      <alignment horizontal="right" indent="1"/>
    </xf>
    <xf numFmtId="0" fontId="2" fillId="0" borderId="14" xfId="0" applyFont="1" applyBorder="1" applyAlignment="1">
      <alignment horizontal="right" indent="1"/>
    </xf>
    <xf numFmtId="0" fontId="2" fillId="0" borderId="68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indent="1"/>
    </xf>
    <xf numFmtId="0" fontId="2" fillId="7" borderId="64" xfId="0" applyFont="1" applyFill="1" applyBorder="1" applyAlignment="1">
      <alignment horizontal="right" vertical="center"/>
    </xf>
    <xf numFmtId="0" fontId="2" fillId="0" borderId="111" xfId="0" applyFont="1" applyBorder="1" applyAlignment="1">
      <alignment horizontal="right" indent="1"/>
    </xf>
    <xf numFmtId="0" fontId="2" fillId="0" borderId="69" xfId="0" applyFont="1" applyBorder="1" applyAlignment="1">
      <alignment horizontal="right"/>
    </xf>
    <xf numFmtId="0" fontId="10" fillId="7" borderId="21" xfId="0" applyFont="1" applyFill="1" applyBorder="1" applyAlignment="1">
      <alignment horizontal="center"/>
    </xf>
    <xf numFmtId="164" fontId="2" fillId="0" borderId="111" xfId="0" applyNumberFormat="1" applyFont="1" applyFill="1" applyBorder="1" applyAlignment="1">
      <alignment horizontal="right" indent="1"/>
    </xf>
    <xf numFmtId="164" fontId="2" fillId="0" borderId="28" xfId="0" applyNumberFormat="1" applyFont="1" applyFill="1" applyBorder="1" applyAlignment="1">
      <alignment horizontal="right" indent="1"/>
    </xf>
    <xf numFmtId="0" fontId="10" fillId="7" borderId="30" xfId="0" applyFont="1" applyFill="1" applyBorder="1" applyAlignment="1">
      <alignment horizontal="center" vertical="center" wrapText="1"/>
    </xf>
    <xf numFmtId="9" fontId="34" fillId="0" borderId="25" xfId="0" applyNumberFormat="1" applyFont="1" applyBorder="1" applyAlignment="1">
      <alignment horizontal="right" indent="1"/>
    </xf>
    <xf numFmtId="0" fontId="35" fillId="0" borderId="0" xfId="0" applyFont="1"/>
    <xf numFmtId="164" fontId="2" fillId="10" borderId="5" xfId="0" applyNumberFormat="1" applyFont="1" applyFill="1" applyBorder="1" applyAlignment="1">
      <alignment horizontal="right" indent="1"/>
    </xf>
    <xf numFmtId="164" fontId="2" fillId="10" borderId="20" xfId="0" applyNumberFormat="1" applyFont="1" applyFill="1" applyBorder="1" applyAlignment="1">
      <alignment horizontal="right" indent="1"/>
    </xf>
    <xf numFmtId="0" fontId="2" fillId="10" borderId="1" xfId="0" applyFont="1" applyFill="1" applyBorder="1" applyAlignment="1">
      <alignment horizontal="center"/>
    </xf>
    <xf numFmtId="164" fontId="2" fillId="10" borderId="48" xfId="0" applyNumberFormat="1" applyFont="1" applyFill="1" applyBorder="1" applyAlignment="1">
      <alignment horizontal="right" indent="1"/>
    </xf>
    <xf numFmtId="164" fontId="2" fillId="10" borderId="7" xfId="0" applyNumberFormat="1" applyFont="1" applyFill="1" applyBorder="1" applyAlignment="1">
      <alignment horizontal="right" indent="1"/>
    </xf>
    <xf numFmtId="164" fontId="2" fillId="10" borderId="1" xfId="0" applyNumberFormat="1" applyFont="1" applyFill="1" applyBorder="1" applyAlignment="1">
      <alignment horizontal="right" indent="1"/>
    </xf>
    <xf numFmtId="164" fontId="2" fillId="10" borderId="36" xfId="0" applyNumberFormat="1" applyFont="1" applyFill="1" applyBorder="1" applyAlignment="1">
      <alignment horizontal="right" indent="1"/>
    </xf>
    <xf numFmtId="164" fontId="2" fillId="10" borderId="34" xfId="0" applyNumberFormat="1" applyFont="1" applyFill="1" applyBorder="1" applyAlignment="1">
      <alignment horizontal="right" indent="1"/>
    </xf>
    <xf numFmtId="164" fontId="2" fillId="10" borderId="60" xfId="0" applyNumberFormat="1" applyFont="1" applyFill="1" applyBorder="1" applyAlignment="1">
      <alignment horizontal="right" indent="1"/>
    </xf>
    <xf numFmtId="164" fontId="2" fillId="10" borderId="21" xfId="0" applyNumberFormat="1" applyFont="1" applyFill="1" applyBorder="1" applyAlignment="1">
      <alignment horizontal="right" indent="1"/>
    </xf>
    <xf numFmtId="164" fontId="2" fillId="10" borderId="35" xfId="0" applyNumberFormat="1" applyFont="1" applyFill="1" applyBorder="1" applyAlignment="1">
      <alignment horizontal="right" indent="1"/>
    </xf>
    <xf numFmtId="164" fontId="2" fillId="10" borderId="33" xfId="0" applyNumberFormat="1" applyFont="1" applyFill="1" applyBorder="1" applyAlignment="1">
      <alignment horizontal="right" indent="1"/>
    </xf>
    <xf numFmtId="2" fontId="2" fillId="10" borderId="1" xfId="0" applyNumberFormat="1" applyFont="1" applyFill="1" applyBorder="1" applyAlignment="1">
      <alignment horizontal="right" indent="1"/>
    </xf>
    <xf numFmtId="164" fontId="2" fillId="10" borderId="3" xfId="0" applyNumberFormat="1" applyFont="1" applyFill="1" applyBorder="1" applyAlignment="1">
      <alignment horizontal="right" indent="1"/>
    </xf>
    <xf numFmtId="164" fontId="2" fillId="10" borderId="62" xfId="0" applyNumberFormat="1" applyFont="1" applyFill="1" applyBorder="1" applyAlignment="1">
      <alignment horizontal="right" indent="1"/>
    </xf>
    <xf numFmtId="0" fontId="2" fillId="10" borderId="1" xfId="0" applyFont="1" applyFill="1" applyBorder="1" applyAlignment="1">
      <alignment horizontal="right" indent="1"/>
    </xf>
    <xf numFmtId="0" fontId="2" fillId="10" borderId="20" xfId="0" applyFont="1" applyFill="1" applyBorder="1" applyAlignment="1">
      <alignment horizontal="right" indent="1"/>
    </xf>
    <xf numFmtId="164" fontId="15" fillId="10" borderId="21" xfId="0" applyNumberFormat="1" applyFont="1" applyFill="1" applyBorder="1" applyAlignment="1">
      <alignment horizontal="right" indent="1"/>
    </xf>
    <xf numFmtId="164" fontId="2" fillId="10" borderId="59" xfId="0" applyNumberFormat="1" applyFont="1" applyFill="1" applyBorder="1" applyAlignment="1">
      <alignment horizontal="right" indent="1"/>
    </xf>
    <xf numFmtId="164" fontId="2" fillId="10" borderId="57" xfId="0" applyNumberFormat="1" applyFont="1" applyFill="1" applyBorder="1" applyAlignment="1">
      <alignment horizontal="right" indent="1"/>
    </xf>
    <xf numFmtId="164" fontId="2" fillId="10" borderId="37" xfId="0" applyNumberFormat="1" applyFont="1" applyFill="1" applyBorder="1" applyAlignment="1">
      <alignment horizontal="right" indent="1"/>
    </xf>
    <xf numFmtId="164" fontId="2" fillId="10" borderId="46" xfId="0" applyNumberFormat="1" applyFont="1" applyFill="1" applyBorder="1" applyAlignment="1">
      <alignment horizontal="right" indent="1"/>
    </xf>
    <xf numFmtId="164" fontId="2" fillId="10" borderId="20" xfId="0" applyNumberFormat="1" applyFont="1" applyFill="1" applyBorder="1" applyAlignment="1">
      <alignment horizontal="right" vertical="center" wrapText="1" indent="1"/>
    </xf>
    <xf numFmtId="0" fontId="34" fillId="7" borderId="6" xfId="0" applyFont="1" applyFill="1" applyBorder="1" applyAlignment="1">
      <alignment horizontal="right" indent="1"/>
    </xf>
    <xf numFmtId="0" fontId="34" fillId="7" borderId="3" xfId="0" applyFont="1" applyFill="1" applyBorder="1" applyAlignment="1">
      <alignment horizontal="right" indent="1"/>
    </xf>
    <xf numFmtId="164" fontId="2" fillId="10" borderId="56" xfId="0" applyNumberFormat="1" applyFont="1" applyFill="1" applyBorder="1" applyAlignment="1">
      <alignment horizontal="right" indent="1"/>
    </xf>
    <xf numFmtId="164" fontId="2" fillId="10" borderId="32" xfId="0" applyNumberFormat="1" applyFont="1" applyFill="1" applyBorder="1" applyAlignment="1">
      <alignment horizontal="right" indent="1"/>
    </xf>
    <xf numFmtId="164" fontId="2" fillId="10" borderId="49" xfId="0" applyNumberFormat="1" applyFont="1" applyFill="1" applyBorder="1" applyAlignment="1">
      <alignment horizontal="right" indent="1"/>
    </xf>
    <xf numFmtId="0" fontId="17" fillId="0" borderId="28" xfId="0" applyFont="1" applyBorder="1" applyAlignment="1"/>
    <xf numFmtId="0" fontId="29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/>
    </xf>
    <xf numFmtId="164" fontId="34" fillId="7" borderId="3" xfId="0" applyNumberFormat="1" applyFont="1" applyFill="1" applyBorder="1" applyAlignment="1">
      <alignment horizontal="right" indent="1"/>
    </xf>
    <xf numFmtId="164" fontId="1" fillId="0" borderId="34" xfId="0" applyNumberFormat="1" applyFont="1" applyFill="1" applyBorder="1" applyAlignment="1">
      <alignment horizontal="right" indent="1"/>
    </xf>
    <xf numFmtId="164" fontId="1" fillId="0" borderId="35" xfId="0" applyNumberFormat="1" applyFont="1" applyFill="1" applyBorder="1" applyAlignment="1">
      <alignment horizontal="right" indent="1"/>
    </xf>
    <xf numFmtId="164" fontId="1" fillId="0" borderId="46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wrapText="1" indent="1"/>
    </xf>
    <xf numFmtId="164" fontId="1" fillId="0" borderId="7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1" fillId="10" borderId="7" xfId="0" applyNumberFormat="1" applyFont="1" applyFill="1" applyBorder="1" applyAlignment="1">
      <alignment horizontal="right" indent="1"/>
    </xf>
    <xf numFmtId="164" fontId="1" fillId="0" borderId="37" xfId="0" applyNumberFormat="1" applyFont="1" applyFill="1" applyBorder="1" applyAlignment="1">
      <alignment horizontal="right" indent="1"/>
    </xf>
    <xf numFmtId="0" fontId="1" fillId="0" borderId="0" xfId="0" applyFont="1" applyFill="1" applyBorder="1"/>
    <xf numFmtId="0" fontId="1" fillId="0" borderId="0" xfId="0" applyFont="1" applyFill="1"/>
    <xf numFmtId="164" fontId="1" fillId="10" borderId="1" xfId="0" applyNumberFormat="1" applyFont="1" applyFill="1" applyBorder="1" applyAlignment="1">
      <alignment horizontal="right" indent="1"/>
    </xf>
    <xf numFmtId="164" fontId="1" fillId="11" borderId="1" xfId="0" applyNumberFormat="1" applyFont="1" applyFill="1" applyBorder="1" applyAlignment="1">
      <alignment horizontal="right" indent="1"/>
    </xf>
    <xf numFmtId="2" fontId="33" fillId="7" borderId="1" xfId="0" applyNumberFormat="1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0" fontId="2" fillId="0" borderId="51" xfId="0" applyFont="1" applyFill="1" applyBorder="1" applyAlignment="1">
      <alignment horizontal="right"/>
    </xf>
    <xf numFmtId="2" fontId="33" fillId="7" borderId="5" xfId="0" applyNumberFormat="1" applyFont="1" applyFill="1" applyBorder="1" applyAlignment="1">
      <alignment horizontal="right" indent="1"/>
    </xf>
    <xf numFmtId="2" fontId="2" fillId="0" borderId="5" xfId="0" applyNumberFormat="1" applyFont="1" applyFill="1" applyBorder="1" applyAlignment="1">
      <alignment horizontal="right" indent="1"/>
    </xf>
    <xf numFmtId="0" fontId="1" fillId="8" borderId="25" xfId="0" applyFont="1" applyFill="1" applyBorder="1" applyAlignment="1"/>
    <xf numFmtId="0" fontId="10" fillId="8" borderId="29" xfId="0" applyFont="1" applyFill="1" applyBorder="1" applyAlignment="1"/>
    <xf numFmtId="164" fontId="2" fillId="8" borderId="26" xfId="0" applyNumberFormat="1" applyFont="1" applyFill="1" applyBorder="1" applyAlignment="1">
      <alignment horizontal="right" indent="1"/>
    </xf>
    <xf numFmtId="164" fontId="2" fillId="8" borderId="27" xfId="0" applyNumberFormat="1" applyFont="1" applyFill="1" applyBorder="1" applyAlignment="1">
      <alignment horizontal="center"/>
    </xf>
    <xf numFmtId="0" fontId="2" fillId="0" borderId="105" xfId="0" applyFont="1" applyFill="1" applyBorder="1" applyAlignment="1">
      <alignment horizontal="right"/>
    </xf>
    <xf numFmtId="2" fontId="33" fillId="7" borderId="7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0" fontId="10" fillId="0" borderId="3" xfId="0" applyFont="1" applyFill="1" applyBorder="1" applyAlignment="1">
      <alignment horizontal="right" indent="1"/>
    </xf>
    <xf numFmtId="2" fontId="17" fillId="0" borderId="0" xfId="0" applyNumberFormat="1" applyFont="1" applyFill="1" applyBorder="1" applyAlignment="1">
      <alignment horizontal="right"/>
    </xf>
    <xf numFmtId="0" fontId="10" fillId="0" borderId="21" xfId="0" applyFont="1" applyFill="1" applyBorder="1"/>
    <xf numFmtId="0" fontId="2" fillId="0" borderId="40" xfId="0" applyFont="1" applyFill="1" applyBorder="1" applyAlignment="1">
      <alignment horizontal="right" indent="1"/>
    </xf>
    <xf numFmtId="164" fontId="2" fillId="0" borderId="77" xfId="0" applyNumberFormat="1" applyFont="1" applyFill="1" applyBorder="1" applyAlignment="1">
      <alignment horizontal="right" indent="1"/>
    </xf>
    <xf numFmtId="164" fontId="2" fillId="0" borderId="68" xfId="0" applyNumberFormat="1" applyFont="1" applyFill="1" applyBorder="1" applyAlignment="1">
      <alignment horizontal="right" indent="1"/>
    </xf>
    <xf numFmtId="164" fontId="2" fillId="0" borderId="79" xfId="0" applyNumberFormat="1" applyFont="1" applyFill="1" applyBorder="1" applyAlignment="1">
      <alignment horizontal="right" indent="1"/>
    </xf>
    <xf numFmtId="164" fontId="2" fillId="0" borderId="69" xfId="0" applyNumberFormat="1" applyFont="1" applyFill="1" applyBorder="1" applyAlignment="1">
      <alignment horizontal="right" indent="1"/>
    </xf>
    <xf numFmtId="164" fontId="4" fillId="0" borderId="29" xfId="0" applyNumberFormat="1" applyFont="1" applyFill="1" applyBorder="1" applyAlignment="1">
      <alignment horizontal="center" vertical="center" wrapText="1"/>
    </xf>
    <xf numFmtId="3" fontId="0" fillId="0" borderId="87" xfId="0" applyNumberFormat="1" applyFont="1" applyFill="1" applyBorder="1" applyAlignment="1">
      <alignment horizontal="right" indent="1"/>
    </xf>
    <xf numFmtId="9" fontId="2" fillId="0" borderId="48" xfId="3" applyFont="1" applyBorder="1" applyAlignment="1">
      <alignment horizontal="right" indent="1"/>
    </xf>
    <xf numFmtId="164" fontId="2" fillId="10" borderId="1" xfId="0" quotePrefix="1" applyNumberFormat="1" applyFont="1" applyFill="1" applyBorder="1" applyAlignment="1">
      <alignment horizontal="right" wrapText="1" indent="1"/>
    </xf>
    <xf numFmtId="164" fontId="2" fillId="0" borderId="0" xfId="0" applyNumberFormat="1" applyFont="1" applyBorder="1"/>
    <xf numFmtId="164" fontId="2" fillId="10" borderId="39" xfId="0" applyNumberFormat="1" applyFont="1" applyFill="1" applyBorder="1" applyAlignment="1">
      <alignment horizontal="right" indent="1"/>
    </xf>
    <xf numFmtId="0" fontId="2" fillId="10" borderId="39" xfId="0" applyFont="1" applyFill="1" applyBorder="1" applyAlignment="1">
      <alignment horizontal="right" indent="1"/>
    </xf>
    <xf numFmtId="164" fontId="15" fillId="7" borderId="21" xfId="0" applyNumberFormat="1" applyFont="1" applyFill="1" applyBorder="1" applyAlignment="1">
      <alignment horizontal="right" indent="1"/>
    </xf>
    <xf numFmtId="164" fontId="2" fillId="7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/>
    </xf>
    <xf numFmtId="164" fontId="2" fillId="9" borderId="20" xfId="0" applyNumberFormat="1" applyFont="1" applyFill="1" applyBorder="1" applyAlignment="1">
      <alignment horizontal="right" indent="1"/>
    </xf>
    <xf numFmtId="0" fontId="1" fillId="0" borderId="52" xfId="0" applyFont="1" applyBorder="1" applyAlignment="1">
      <alignment horizontal="left" vertic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/>
    <xf numFmtId="0" fontId="2" fillId="0" borderId="55" xfId="0" applyFont="1" applyBorder="1"/>
    <xf numFmtId="0" fontId="2" fillId="0" borderId="54" xfId="0" applyFont="1" applyBorder="1" applyAlignment="1">
      <alignment horizontal="right" indent="1"/>
    </xf>
    <xf numFmtId="0" fontId="2" fillId="0" borderId="105" xfId="0" applyFont="1" applyBorder="1" applyAlignment="1">
      <alignment horizontal="right" indent="1"/>
    </xf>
    <xf numFmtId="0" fontId="2" fillId="0" borderId="79" xfId="0" applyFont="1" applyBorder="1" applyAlignment="1">
      <alignment horizontal="right" vertical="center"/>
    </xf>
    <xf numFmtId="0" fontId="2" fillId="0" borderId="80" xfId="0" applyFont="1" applyBorder="1" applyAlignment="1">
      <alignment horizontal="right" vertical="center"/>
    </xf>
    <xf numFmtId="0" fontId="2" fillId="0" borderId="79" xfId="0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indent="1"/>
    </xf>
    <xf numFmtId="0" fontId="29" fillId="8" borderId="44" xfId="0" applyFont="1" applyFill="1" applyBorder="1" applyAlignment="1">
      <alignment vertical="center"/>
    </xf>
    <xf numFmtId="0" fontId="1" fillId="8" borderId="44" xfId="0" applyFont="1" applyFill="1" applyBorder="1" applyAlignment="1">
      <alignment vertical="center"/>
    </xf>
    <xf numFmtId="164" fontId="1" fillId="8" borderId="44" xfId="0" applyNumberFormat="1" applyFont="1" applyFill="1" applyBorder="1" applyAlignment="1">
      <alignment vertical="center"/>
    </xf>
    <xf numFmtId="0" fontId="1" fillId="8" borderId="66" xfId="0" applyFont="1" applyFill="1" applyBorder="1" applyAlignment="1">
      <alignment vertical="center"/>
    </xf>
    <xf numFmtId="0" fontId="2" fillId="0" borderId="79" xfId="0" applyFont="1" applyFill="1" applyBorder="1" applyAlignment="1">
      <alignment horizontal="right" vertical="center" wrapText="1"/>
    </xf>
    <xf numFmtId="0" fontId="29" fillId="8" borderId="43" xfId="0" applyFont="1" applyFill="1" applyBorder="1" applyAlignment="1">
      <alignment vertical="center"/>
    </xf>
    <xf numFmtId="0" fontId="1" fillId="8" borderId="43" xfId="0" applyFont="1" applyFill="1" applyBorder="1" applyAlignment="1">
      <alignment vertical="center"/>
    </xf>
    <xf numFmtId="164" fontId="1" fillId="8" borderId="43" xfId="0" applyNumberFormat="1" applyFont="1" applyFill="1" applyBorder="1" applyAlignment="1">
      <alignment vertical="center"/>
    </xf>
    <xf numFmtId="0" fontId="1" fillId="8" borderId="55" xfId="0" applyFont="1" applyFill="1" applyBorder="1" applyAlignment="1">
      <alignment vertical="center"/>
    </xf>
    <xf numFmtId="0" fontId="2" fillId="0" borderId="64" xfId="0" applyFont="1" applyBorder="1" applyAlignment="1">
      <alignment horizontal="right" vertical="center"/>
    </xf>
    <xf numFmtId="0" fontId="2" fillId="0" borderId="44" xfId="0" applyFont="1" applyBorder="1" applyAlignment="1">
      <alignment horizontal="right" indent="1"/>
    </xf>
    <xf numFmtId="0" fontId="2" fillId="0" borderId="80" xfId="0" applyFont="1" applyFill="1" applyBorder="1" applyAlignment="1">
      <alignment horizontal="right" vertical="center" wrapText="1"/>
    </xf>
    <xf numFmtId="0" fontId="2" fillId="7" borderId="43" xfId="0" applyFont="1" applyFill="1" applyBorder="1" applyAlignment="1">
      <alignment horizontal="right" indent="1"/>
    </xf>
    <xf numFmtId="0" fontId="2" fillId="7" borderId="81" xfId="0" applyFont="1" applyFill="1" applyBorder="1" applyAlignment="1">
      <alignment horizontal="right" vertical="center"/>
    </xf>
    <xf numFmtId="164" fontId="2" fillId="13" borderId="1" xfId="0" applyNumberFormat="1" applyFont="1" applyFill="1" applyBorder="1" applyAlignment="1">
      <alignment horizontal="center"/>
    </xf>
    <xf numFmtId="164" fontId="2" fillId="12" borderId="1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64" fontId="16" fillId="7" borderId="68" xfId="0" applyNumberFormat="1" applyFont="1" applyFill="1" applyBorder="1" applyAlignment="1">
      <alignment horizontal="right" indent="1"/>
    </xf>
    <xf numFmtId="0" fontId="2" fillId="0" borderId="64" xfId="0" applyFont="1" applyFill="1" applyBorder="1" applyAlignment="1">
      <alignment horizontal="right" indent="1"/>
    </xf>
    <xf numFmtId="0" fontId="2" fillId="0" borderId="79" xfId="0" applyFont="1" applyFill="1" applyBorder="1" applyAlignment="1">
      <alignment horizontal="right" indent="1"/>
    </xf>
    <xf numFmtId="0" fontId="2" fillId="0" borderId="68" xfId="0" applyFont="1" applyFill="1" applyBorder="1" applyAlignment="1">
      <alignment horizontal="right" indent="1"/>
    </xf>
    <xf numFmtId="0" fontId="2" fillId="0" borderId="69" xfId="0" applyFont="1" applyFill="1" applyBorder="1" applyAlignment="1">
      <alignment horizontal="right" indent="1"/>
    </xf>
    <xf numFmtId="0" fontId="2" fillId="14" borderId="34" xfId="0" applyFont="1" applyFill="1" applyBorder="1" applyAlignment="1">
      <alignment horizontal="right"/>
    </xf>
    <xf numFmtId="9" fontId="10" fillId="14" borderId="3" xfId="0" applyNumberFormat="1" applyFont="1" applyFill="1" applyBorder="1" applyAlignment="1">
      <alignment horizontal="center"/>
    </xf>
    <xf numFmtId="164" fontId="2" fillId="14" borderId="34" xfId="0" applyNumberFormat="1" applyFont="1" applyFill="1" applyBorder="1" applyAlignment="1">
      <alignment horizontal="right" indent="1"/>
    </xf>
    <xf numFmtId="0" fontId="1" fillId="15" borderId="97" xfId="0" applyFont="1" applyFill="1" applyBorder="1" applyAlignment="1">
      <alignment horizontal="center" vertical="top" wrapText="1"/>
    </xf>
    <xf numFmtId="0" fontId="1" fillId="15" borderId="98" xfId="0" applyFont="1" applyFill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1" fillId="15" borderId="102" xfId="0" applyFont="1" applyFill="1" applyBorder="1" applyAlignment="1">
      <alignment horizontal="center" vertical="top" wrapText="1"/>
    </xf>
    <xf numFmtId="0" fontId="1" fillId="15" borderId="104" xfId="0" applyFont="1" applyFill="1" applyBorder="1" applyAlignment="1">
      <alignment horizontal="center" vertical="top" wrapText="1"/>
    </xf>
    <xf numFmtId="0" fontId="4" fillId="7" borderId="25" xfId="0" applyFont="1" applyFill="1" applyBorder="1"/>
    <xf numFmtId="0" fontId="5" fillId="7" borderId="28" xfId="0" applyFont="1" applyFill="1" applyBorder="1"/>
    <xf numFmtId="165" fontId="4" fillId="7" borderId="75" xfId="4" applyNumberFormat="1" applyFont="1" applyFill="1" applyBorder="1" applyAlignment="1">
      <alignment horizontal="right" indent="1"/>
    </xf>
    <xf numFmtId="165" fontId="4" fillId="7" borderId="29" xfId="4" applyNumberFormat="1" applyFont="1" applyFill="1" applyBorder="1" applyAlignment="1">
      <alignment horizontal="right" indent="1"/>
    </xf>
    <xf numFmtId="165" fontId="4" fillId="7" borderId="30" xfId="4" applyNumberFormat="1" applyFont="1" applyFill="1" applyBorder="1" applyAlignment="1">
      <alignment horizontal="right" indent="1"/>
    </xf>
    <xf numFmtId="3" fontId="4" fillId="7" borderId="25" xfId="4" applyNumberFormat="1" applyFont="1" applyFill="1" applyBorder="1" applyAlignment="1">
      <alignment horizontal="right" indent="1"/>
    </xf>
    <xf numFmtId="164" fontId="4" fillId="7" borderId="84" xfId="4" applyNumberFormat="1" applyFont="1" applyFill="1" applyBorder="1" applyAlignment="1">
      <alignment horizontal="right" indent="1"/>
    </xf>
    <xf numFmtId="0" fontId="10" fillId="7" borderId="51" xfId="0" applyFont="1" applyFill="1" applyBorder="1"/>
    <xf numFmtId="0" fontId="2" fillId="7" borderId="15" xfId="0" applyFont="1" applyFill="1" applyBorder="1"/>
    <xf numFmtId="165" fontId="2" fillId="7" borderId="5" xfId="4" applyNumberFormat="1" applyFont="1" applyFill="1" applyBorder="1" applyAlignment="1">
      <alignment horizontal="right" indent="1"/>
    </xf>
    <xf numFmtId="165" fontId="2" fillId="7" borderId="6" xfId="4" applyNumberFormat="1" applyFont="1" applyFill="1" applyBorder="1" applyAlignment="1">
      <alignment horizontal="right" indent="1"/>
    </xf>
    <xf numFmtId="3" fontId="2" fillId="7" borderId="38" xfId="4" applyNumberFormat="1" applyFont="1" applyFill="1" applyBorder="1" applyAlignment="1">
      <alignment horizontal="right" indent="1"/>
    </xf>
    <xf numFmtId="164" fontId="0" fillId="7" borderId="83" xfId="0" applyNumberFormat="1" applyFont="1" applyFill="1" applyBorder="1" applyAlignment="1">
      <alignment horizontal="right" indent="1"/>
    </xf>
    <xf numFmtId="0" fontId="5" fillId="7" borderId="39" xfId="0" applyFont="1" applyFill="1" applyBorder="1"/>
    <xf numFmtId="0" fontId="5" fillId="7" borderId="22" xfId="0" applyFont="1" applyFill="1" applyBorder="1"/>
    <xf numFmtId="165" fontId="0" fillId="7" borderId="1" xfId="4" applyNumberFormat="1" applyFont="1" applyFill="1" applyBorder="1" applyAlignment="1">
      <alignment horizontal="right" indent="1"/>
    </xf>
    <xf numFmtId="165" fontId="0" fillId="7" borderId="0" xfId="4" applyNumberFormat="1" applyFont="1" applyFill="1" applyBorder="1" applyAlignment="1">
      <alignment horizontal="right" indent="1"/>
    </xf>
    <xf numFmtId="165" fontId="0" fillId="7" borderId="19" xfId="4" applyNumberFormat="1" applyFont="1" applyFill="1" applyBorder="1" applyAlignment="1">
      <alignment horizontal="right" indent="1"/>
    </xf>
    <xf numFmtId="165" fontId="0" fillId="7" borderId="23" xfId="4" applyNumberFormat="1" applyFont="1" applyFill="1" applyBorder="1" applyAlignment="1">
      <alignment horizontal="right" indent="1"/>
    </xf>
    <xf numFmtId="3" fontId="0" fillId="7" borderId="39" xfId="4" applyNumberFormat="1" applyFont="1" applyFill="1" applyBorder="1" applyAlignment="1">
      <alignment horizontal="right" indent="1"/>
    </xf>
    <xf numFmtId="164" fontId="0" fillId="7" borderId="18" xfId="0" applyNumberFormat="1" applyFont="1" applyFill="1" applyBorder="1" applyAlignment="1">
      <alignment horizontal="right" indent="1"/>
    </xf>
    <xf numFmtId="0" fontId="5" fillId="7" borderId="2" xfId="0" applyFont="1" applyFill="1" applyBorder="1"/>
    <xf numFmtId="165" fontId="2" fillId="7" borderId="1" xfId="4" applyNumberFormat="1" applyFont="1" applyFill="1" applyBorder="1" applyAlignment="1">
      <alignment horizontal="right" indent="1"/>
    </xf>
    <xf numFmtId="165" fontId="2" fillId="7" borderId="3" xfId="4" applyNumberFormat="1" applyFont="1" applyFill="1" applyBorder="1" applyAlignment="1">
      <alignment horizontal="right" indent="1"/>
    </xf>
    <xf numFmtId="3" fontId="2" fillId="7" borderId="54" xfId="4" applyNumberFormat="1" applyFont="1" applyFill="1" applyBorder="1" applyAlignment="1">
      <alignment horizontal="right" indent="1"/>
    </xf>
    <xf numFmtId="165" fontId="0" fillId="7" borderId="3" xfId="4" applyNumberFormat="1" applyFont="1" applyFill="1" applyBorder="1" applyAlignment="1">
      <alignment horizontal="right" indent="1"/>
    </xf>
    <xf numFmtId="3" fontId="2" fillId="7" borderId="39" xfId="4" applyNumberFormat="1" applyFont="1" applyFill="1" applyBorder="1" applyAlignment="1">
      <alignment horizontal="right" indent="1"/>
    </xf>
    <xf numFmtId="164" fontId="2" fillId="7" borderId="18" xfId="0" applyNumberFormat="1" applyFont="1" applyFill="1" applyBorder="1" applyAlignment="1">
      <alignment horizontal="right" indent="1"/>
    </xf>
    <xf numFmtId="0" fontId="2" fillId="7" borderId="2" xfId="0" applyFont="1" applyFill="1" applyBorder="1"/>
    <xf numFmtId="165" fontId="2" fillId="7" borderId="19" xfId="4" applyNumberFormat="1" applyFont="1" applyFill="1" applyBorder="1" applyAlignment="1">
      <alignment horizontal="right" indent="1"/>
    </xf>
    <xf numFmtId="165" fontId="0" fillId="7" borderId="24" xfId="4" applyNumberFormat="1" applyFont="1" applyFill="1" applyBorder="1" applyAlignment="1">
      <alignment horizontal="right" indent="1"/>
    </xf>
    <xf numFmtId="165" fontId="0" fillId="7" borderId="53" xfId="4" applyNumberFormat="1" applyFont="1" applyFill="1" applyBorder="1" applyAlignment="1">
      <alignment horizontal="right" indent="1"/>
    </xf>
    <xf numFmtId="3" fontId="0" fillId="7" borderId="71" xfId="4" applyNumberFormat="1" applyFont="1" applyFill="1" applyBorder="1" applyAlignment="1">
      <alignment horizontal="right" indent="1"/>
    </xf>
    <xf numFmtId="0" fontId="5" fillId="7" borderId="34" xfId="0" applyFont="1" applyFill="1" applyBorder="1"/>
    <xf numFmtId="0" fontId="5" fillId="7" borderId="1" xfId="0" applyFont="1" applyFill="1" applyBorder="1"/>
    <xf numFmtId="165" fontId="0" fillId="7" borderId="12" xfId="4" applyNumberFormat="1" applyFont="1" applyFill="1" applyBorder="1" applyAlignment="1">
      <alignment horizontal="right" indent="1"/>
    </xf>
    <xf numFmtId="0" fontId="5" fillId="7" borderId="46" xfId="0" applyFont="1" applyFill="1" applyBorder="1"/>
    <xf numFmtId="0" fontId="5" fillId="7" borderId="7" xfId="0" applyFont="1" applyFill="1" applyBorder="1"/>
    <xf numFmtId="165" fontId="2" fillId="7" borderId="7" xfId="4" applyNumberFormat="1" applyFont="1" applyFill="1" applyBorder="1" applyAlignment="1">
      <alignment horizontal="right" indent="1"/>
    </xf>
    <xf numFmtId="165" fontId="2" fillId="7" borderId="14" xfId="4" applyNumberFormat="1" applyFont="1" applyFill="1" applyBorder="1" applyAlignment="1">
      <alignment horizontal="right" indent="1"/>
    </xf>
    <xf numFmtId="3" fontId="2" fillId="7" borderId="105" xfId="4" applyNumberFormat="1" applyFont="1" applyFill="1" applyBorder="1" applyAlignment="1">
      <alignment horizontal="right" indent="1"/>
    </xf>
    <xf numFmtId="164" fontId="0" fillId="7" borderId="9" xfId="0" applyNumberFormat="1" applyFont="1" applyFill="1" applyBorder="1" applyAlignment="1">
      <alignment horizontal="right" indent="1"/>
    </xf>
    <xf numFmtId="0" fontId="4" fillId="7" borderId="28" xfId="0" applyFont="1" applyFill="1" applyBorder="1"/>
    <xf numFmtId="165" fontId="4" fillId="7" borderId="76" xfId="4" applyNumberFormat="1" applyFont="1" applyFill="1" applyBorder="1" applyAlignment="1">
      <alignment horizontal="right" indent="1"/>
    </xf>
    <xf numFmtId="3" fontId="4" fillId="7" borderId="106" xfId="4" applyNumberFormat="1" applyFont="1" applyFill="1" applyBorder="1" applyAlignment="1">
      <alignment horizontal="right" indent="1"/>
    </xf>
    <xf numFmtId="164" fontId="1" fillId="7" borderId="84" xfId="0" applyNumberFormat="1" applyFont="1" applyFill="1" applyBorder="1" applyAlignment="1">
      <alignment horizontal="right" indent="1"/>
    </xf>
    <xf numFmtId="0" fontId="1" fillId="7" borderId="52" xfId="0" applyFont="1" applyFill="1" applyBorder="1" applyAlignment="1">
      <alignment horizontal="left" vertical="top" wrapText="1"/>
    </xf>
    <xf numFmtId="0" fontId="1" fillId="7" borderId="92" xfId="0" applyFont="1" applyFill="1" applyBorder="1" applyAlignment="1">
      <alignment horizontal="left" vertical="top" wrapText="1"/>
    </xf>
    <xf numFmtId="0" fontId="1" fillId="7" borderId="54" xfId="0" applyFont="1" applyFill="1" applyBorder="1" applyAlignment="1">
      <alignment horizontal="left" vertical="top" wrapText="1"/>
    </xf>
    <xf numFmtId="0" fontId="1" fillId="7" borderId="45" xfId="0" applyFont="1" applyFill="1" applyBorder="1" applyAlignment="1">
      <alignment horizontal="left" vertical="top" wrapText="1"/>
    </xf>
    <xf numFmtId="0" fontId="1" fillId="15" borderId="103" xfId="0" applyFont="1" applyFill="1" applyBorder="1" applyAlignment="1">
      <alignment horizontal="center" vertical="top"/>
    </xf>
    <xf numFmtId="0" fontId="1" fillId="15" borderId="98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17" fillId="2" borderId="52" xfId="0" applyFont="1" applyFill="1" applyBorder="1" applyAlignment="1">
      <alignment horizontal="left" wrapText="1"/>
    </xf>
    <xf numFmtId="0" fontId="17" fillId="2" borderId="92" xfId="0" applyFont="1" applyFill="1" applyBorder="1" applyAlignment="1">
      <alignment horizontal="left" wrapText="1"/>
    </xf>
    <xf numFmtId="0" fontId="17" fillId="2" borderId="54" xfId="0" applyFont="1" applyFill="1" applyBorder="1" applyAlignment="1">
      <alignment horizontal="left" vertical="top" wrapText="1"/>
    </xf>
    <xf numFmtId="0" fontId="17" fillId="2" borderId="45" xfId="0" applyFont="1" applyFill="1" applyBorder="1" applyAlignment="1">
      <alignment horizontal="left" vertical="top" wrapText="1"/>
    </xf>
    <xf numFmtId="0" fontId="16" fillId="0" borderId="82" xfId="0" applyFont="1" applyBorder="1" applyAlignment="1">
      <alignment horizontal="left"/>
    </xf>
    <xf numFmtId="0" fontId="16" fillId="0" borderId="88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">
    <cellStyle name="Accent1" xfId="1" builtinId="29"/>
    <cellStyle name="Comma" xfId="4" builtinId="3"/>
    <cellStyle name="Normal" xfId="0" builtinId="0"/>
    <cellStyle name="Normal 2" xfId="2"/>
    <cellStyle name="Percent" xfId="3" builtinId="5"/>
  </cellStyles>
  <dxfs count="198"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ABDB77"/>
        </patternFill>
      </fill>
    </dxf>
    <dxf>
      <font>
        <color auto="1"/>
      </font>
      <fill>
        <patternFill>
          <bgColor rgb="FFF8A968"/>
        </patternFill>
      </fill>
    </dxf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ABDB77"/>
        </patternFill>
      </fill>
    </dxf>
    <dxf>
      <font>
        <color auto="1"/>
      </font>
      <fill>
        <patternFill>
          <bgColor rgb="FFF8A968"/>
        </patternFill>
      </fill>
    </dxf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ABDB77"/>
        </patternFill>
      </fill>
    </dxf>
    <dxf>
      <font>
        <color auto="1"/>
      </font>
      <fill>
        <patternFill>
          <bgColor rgb="FFF8A968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auto="1"/>
      </font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9525</xdr:rowOff>
    </xdr:from>
    <xdr:to>
      <xdr:col>20</xdr:col>
      <xdr:colOff>66675</xdr:colOff>
      <xdr:row>58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58</xdr:row>
      <xdr:rowOff>9525</xdr:rowOff>
    </xdr:from>
    <xdr:to>
      <xdr:col>20</xdr:col>
      <xdr:colOff>66675</xdr:colOff>
      <xdr:row>58</xdr:row>
      <xdr:rowOff>9525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58</xdr:row>
      <xdr:rowOff>9525</xdr:rowOff>
    </xdr:from>
    <xdr:to>
      <xdr:col>20</xdr:col>
      <xdr:colOff>66675</xdr:colOff>
      <xdr:row>58</xdr:row>
      <xdr:rowOff>9525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showRuler="0" zoomScale="90" zoomScaleNormal="90" workbookViewId="0">
      <selection activeCell="A21" sqref="A21"/>
    </sheetView>
  </sheetViews>
  <sheetFormatPr defaultRowHeight="12.75" x14ac:dyDescent="0.2"/>
  <cols>
    <col min="1" max="1" width="2.42578125" customWidth="1"/>
    <col min="2" max="2" width="20.140625" customWidth="1"/>
    <col min="3" max="11" width="11.140625" customWidth="1"/>
    <col min="12" max="12" width="10.140625" customWidth="1"/>
    <col min="13" max="13" width="11.28515625" customWidth="1"/>
    <col min="14" max="14" width="10.140625" customWidth="1"/>
    <col min="15" max="15" width="15.85546875" bestFit="1" customWidth="1"/>
    <col min="16" max="16" width="0" hidden="1" customWidth="1"/>
    <col min="17" max="17" width="15" customWidth="1"/>
    <col min="18" max="18" width="13.140625" bestFit="1" customWidth="1"/>
  </cols>
  <sheetData>
    <row r="1" spans="1:19" ht="21" thickBot="1" x14ac:dyDescent="0.35">
      <c r="A1" s="10" t="s">
        <v>75</v>
      </c>
      <c r="B1" s="10"/>
      <c r="C1" s="10" t="s">
        <v>184</v>
      </c>
      <c r="D1" s="1"/>
      <c r="E1" s="1"/>
      <c r="F1" s="1"/>
      <c r="G1" s="1"/>
      <c r="H1" s="1"/>
      <c r="I1" s="1"/>
      <c r="J1" s="1"/>
      <c r="K1" s="1"/>
      <c r="M1" s="1"/>
    </row>
    <row r="2" spans="1:19" s="3" customFormat="1" ht="12.75" customHeight="1" x14ac:dyDescent="0.2">
      <c r="A2" s="582"/>
      <c r="B2" s="583"/>
      <c r="C2" s="531"/>
      <c r="D2" s="531"/>
      <c r="E2" s="531"/>
      <c r="F2" s="531"/>
      <c r="G2" s="531"/>
      <c r="H2" s="531"/>
      <c r="I2" s="531"/>
      <c r="J2" s="531"/>
      <c r="K2" s="531"/>
      <c r="L2" s="586" t="s">
        <v>185</v>
      </c>
      <c r="M2" s="587"/>
      <c r="N2" s="532">
        <v>2011</v>
      </c>
      <c r="O2" s="162" t="s">
        <v>263</v>
      </c>
      <c r="P2" s="161"/>
    </row>
    <row r="3" spans="1:19" s="3" customFormat="1" ht="27" customHeight="1" thickBot="1" x14ac:dyDescent="0.25">
      <c r="A3" s="584" t="s">
        <v>12</v>
      </c>
      <c r="B3" s="585"/>
      <c r="C3" s="533">
        <v>2002</v>
      </c>
      <c r="D3" s="533">
        <v>2003</v>
      </c>
      <c r="E3" s="533">
        <v>2004</v>
      </c>
      <c r="F3" s="533">
        <v>2005</v>
      </c>
      <c r="G3" s="533">
        <v>2006</v>
      </c>
      <c r="H3" s="533">
        <v>2007</v>
      </c>
      <c r="I3" s="533">
        <v>2008</v>
      </c>
      <c r="J3" s="533">
        <v>2009</v>
      </c>
      <c r="K3" s="534">
        <v>2010</v>
      </c>
      <c r="L3" s="535" t="s">
        <v>55</v>
      </c>
      <c r="M3" s="533" t="s">
        <v>47</v>
      </c>
      <c r="N3" s="533" t="s">
        <v>48</v>
      </c>
      <c r="O3" s="163"/>
      <c r="P3" s="161"/>
    </row>
    <row r="4" spans="1:19" s="4" customFormat="1" ht="15" customHeight="1" thickBot="1" x14ac:dyDescent="0.25">
      <c r="A4" s="536" t="s">
        <v>97</v>
      </c>
      <c r="B4" s="537"/>
      <c r="C4" s="538">
        <f>SUM(C5:C12)</f>
        <v>230908</v>
      </c>
      <c r="D4" s="538">
        <f t="shared" ref="D4:K4" si="0">SUM(D5:D12)</f>
        <v>235786</v>
      </c>
      <c r="E4" s="538">
        <f t="shared" si="0"/>
        <v>241797</v>
      </c>
      <c r="F4" s="538">
        <f t="shared" si="0"/>
        <v>246575</v>
      </c>
      <c r="G4" s="538">
        <f t="shared" si="0"/>
        <v>253329</v>
      </c>
      <c r="H4" s="538">
        <f t="shared" si="0"/>
        <v>256072</v>
      </c>
      <c r="I4" s="538">
        <f>SUM(I5:I12)</f>
        <v>265807</v>
      </c>
      <c r="J4" s="539">
        <f>SUM(J5:J12)</f>
        <v>271435</v>
      </c>
      <c r="K4" s="540">
        <f t="shared" si="0"/>
        <v>273528</v>
      </c>
      <c r="L4" s="541">
        <f>SUM(L5:L12)</f>
        <v>67365</v>
      </c>
      <c r="M4" s="539">
        <f>SUM(M5:M12)</f>
        <v>275730</v>
      </c>
      <c r="N4" s="542">
        <f>M4/((I4+J4+K4)/3)*100</f>
        <v>102.02523527017526</v>
      </c>
      <c r="O4" s="333">
        <f>SUM(O5:O12)</f>
        <v>52134528</v>
      </c>
      <c r="Q4" s="17"/>
    </row>
    <row r="5" spans="1:19" s="4" customFormat="1" ht="15" customHeight="1" x14ac:dyDescent="0.2">
      <c r="A5" s="543"/>
      <c r="B5" s="544" t="s">
        <v>262</v>
      </c>
      <c r="C5" s="545">
        <v>25567</v>
      </c>
      <c r="D5" s="545">
        <v>25919</v>
      </c>
      <c r="E5" s="545">
        <v>26444</v>
      </c>
      <c r="F5" s="545">
        <v>27201</v>
      </c>
      <c r="G5" s="545">
        <v>27986</v>
      </c>
      <c r="H5" s="545">
        <v>28475</v>
      </c>
      <c r="I5" s="545">
        <v>30223</v>
      </c>
      <c r="J5" s="545">
        <v>30713</v>
      </c>
      <c r="K5" s="546">
        <v>30965</v>
      </c>
      <c r="L5" s="547">
        <v>340</v>
      </c>
      <c r="M5" s="545">
        <v>30809</v>
      </c>
      <c r="N5" s="548">
        <v>100.5723550342216</v>
      </c>
      <c r="O5" s="328">
        <v>5831845</v>
      </c>
      <c r="Q5" s="17"/>
      <c r="R5" s="21"/>
      <c r="S5" s="21"/>
    </row>
    <row r="6" spans="1:19" s="4" customFormat="1" ht="15" customHeight="1" x14ac:dyDescent="0.2">
      <c r="A6" s="549"/>
      <c r="B6" s="550" t="s">
        <v>50</v>
      </c>
      <c r="C6" s="551">
        <v>29899</v>
      </c>
      <c r="D6" s="551">
        <v>30752</v>
      </c>
      <c r="E6" s="552">
        <v>31817</v>
      </c>
      <c r="F6" s="551">
        <v>32601</v>
      </c>
      <c r="G6" s="552">
        <v>34213</v>
      </c>
      <c r="H6" s="551">
        <v>33867</v>
      </c>
      <c r="I6" s="552">
        <v>37280</v>
      </c>
      <c r="J6" s="553">
        <v>37061</v>
      </c>
      <c r="K6" s="554">
        <v>36558</v>
      </c>
      <c r="L6" s="555">
        <v>37678</v>
      </c>
      <c r="M6" s="553">
        <v>37377</v>
      </c>
      <c r="N6" s="556">
        <v>101.11092074770735</v>
      </c>
      <c r="O6" s="483">
        <v>6649683</v>
      </c>
      <c r="Q6" s="17"/>
      <c r="R6" s="21"/>
      <c r="S6" s="21"/>
    </row>
    <row r="7" spans="1:19" s="4" customFormat="1" ht="15" customHeight="1" x14ac:dyDescent="0.2">
      <c r="A7" s="549"/>
      <c r="B7" s="557" t="s">
        <v>41</v>
      </c>
      <c r="C7" s="558">
        <v>33745</v>
      </c>
      <c r="D7" s="558">
        <v>34236</v>
      </c>
      <c r="E7" s="558">
        <v>34123</v>
      </c>
      <c r="F7" s="558">
        <v>34988</v>
      </c>
      <c r="G7" s="558">
        <v>35724</v>
      </c>
      <c r="H7" s="558">
        <v>36377</v>
      </c>
      <c r="I7" s="558">
        <v>37365</v>
      </c>
      <c r="J7" s="558">
        <v>37528</v>
      </c>
      <c r="K7" s="559">
        <v>37712</v>
      </c>
      <c r="L7" s="560">
        <v>299</v>
      </c>
      <c r="M7" s="558">
        <v>38333</v>
      </c>
      <c r="N7" s="556">
        <v>102.12601571866257</v>
      </c>
      <c r="O7" s="329">
        <v>6800000</v>
      </c>
      <c r="Q7" s="17"/>
      <c r="R7" s="21"/>
      <c r="S7" s="21"/>
    </row>
    <row r="8" spans="1:19" s="4" customFormat="1" ht="15" customHeight="1" x14ac:dyDescent="0.2">
      <c r="A8" s="549"/>
      <c r="B8" s="557" t="s">
        <v>13</v>
      </c>
      <c r="C8" s="551">
        <v>11743</v>
      </c>
      <c r="D8" s="551">
        <v>11950</v>
      </c>
      <c r="E8" s="551">
        <v>12723</v>
      </c>
      <c r="F8" s="551">
        <v>12439</v>
      </c>
      <c r="G8" s="551">
        <v>12824</v>
      </c>
      <c r="H8" s="551">
        <v>13034</v>
      </c>
      <c r="I8" s="551">
        <v>13538</v>
      </c>
      <c r="J8" s="551">
        <v>14125</v>
      </c>
      <c r="K8" s="561">
        <v>14098</v>
      </c>
      <c r="L8" s="562">
        <v>0</v>
      </c>
      <c r="M8" s="551">
        <v>14107</v>
      </c>
      <c r="N8" s="556">
        <v>101.34096405737409</v>
      </c>
      <c r="O8" s="330">
        <v>2940811</v>
      </c>
      <c r="Q8" s="17"/>
      <c r="R8" s="21"/>
      <c r="S8" s="21"/>
    </row>
    <row r="9" spans="1:19" s="4" customFormat="1" ht="15" customHeight="1" x14ac:dyDescent="0.2">
      <c r="A9" s="549"/>
      <c r="B9" s="557" t="s">
        <v>15</v>
      </c>
      <c r="C9" s="558">
        <v>35529</v>
      </c>
      <c r="D9" s="558">
        <v>36534</v>
      </c>
      <c r="E9" s="558">
        <v>37927</v>
      </c>
      <c r="F9" s="558">
        <v>38836</v>
      </c>
      <c r="G9" s="558">
        <v>39733</v>
      </c>
      <c r="H9" s="558">
        <v>39752</v>
      </c>
      <c r="I9" s="558">
        <v>40359</v>
      </c>
      <c r="J9" s="558">
        <v>41101</v>
      </c>
      <c r="K9" s="559">
        <v>42184</v>
      </c>
      <c r="L9" s="562">
        <v>0</v>
      </c>
      <c r="M9" s="558">
        <v>42115</v>
      </c>
      <c r="N9" s="563">
        <v>102.18449742810003</v>
      </c>
      <c r="O9" s="329">
        <v>7157884</v>
      </c>
      <c r="Q9" s="17"/>
      <c r="R9" s="21"/>
      <c r="S9" s="21"/>
    </row>
    <row r="10" spans="1:19" s="4" customFormat="1" ht="15" customHeight="1" x14ac:dyDescent="0.2">
      <c r="A10" s="549"/>
      <c r="B10" s="564" t="s">
        <v>16</v>
      </c>
      <c r="C10" s="565">
        <v>46817</v>
      </c>
      <c r="D10" s="565">
        <v>47575</v>
      </c>
      <c r="E10" s="565">
        <v>48126</v>
      </c>
      <c r="F10" s="565">
        <v>49148</v>
      </c>
      <c r="G10" s="565">
        <v>49935</v>
      </c>
      <c r="H10" s="565">
        <v>51007</v>
      </c>
      <c r="I10" s="545">
        <v>52341</v>
      </c>
      <c r="J10" s="566">
        <v>54545</v>
      </c>
      <c r="K10" s="567">
        <v>55131</v>
      </c>
      <c r="L10" s="568">
        <v>0</v>
      </c>
      <c r="M10" s="566">
        <v>55394</v>
      </c>
      <c r="N10" s="556">
        <v>102.57071788762909</v>
      </c>
      <c r="O10" s="331">
        <v>12210601</v>
      </c>
      <c r="Q10" s="17"/>
      <c r="R10" s="22"/>
      <c r="S10" s="21"/>
    </row>
    <row r="11" spans="1:19" s="4" customFormat="1" ht="15" customHeight="1" x14ac:dyDescent="0.2">
      <c r="A11" s="549"/>
      <c r="B11" s="557" t="s">
        <v>22</v>
      </c>
      <c r="C11" s="558">
        <v>22751</v>
      </c>
      <c r="D11" s="558">
        <v>23476</v>
      </c>
      <c r="E11" s="558">
        <v>24666</v>
      </c>
      <c r="F11" s="558">
        <v>25267</v>
      </c>
      <c r="G11" s="558">
        <v>25881</v>
      </c>
      <c r="H11" s="558">
        <v>26584</v>
      </c>
      <c r="I11" s="558">
        <v>27392</v>
      </c>
      <c r="J11" s="558">
        <v>28215</v>
      </c>
      <c r="K11" s="559">
        <v>28129</v>
      </c>
      <c r="L11" s="562">
        <v>6</v>
      </c>
      <c r="M11" s="558">
        <v>28553</v>
      </c>
      <c r="N11" s="556">
        <v>102.29650329607338</v>
      </c>
      <c r="O11" s="329">
        <v>5088525</v>
      </c>
      <c r="Q11" s="17"/>
      <c r="R11" s="22"/>
      <c r="S11" s="21"/>
    </row>
    <row r="12" spans="1:19" s="4" customFormat="1" ht="15" customHeight="1" x14ac:dyDescent="0.2">
      <c r="A12" s="549"/>
      <c r="B12" s="557" t="s">
        <v>24</v>
      </c>
      <c r="C12" s="558">
        <v>24857</v>
      </c>
      <c r="D12" s="558">
        <v>25344</v>
      </c>
      <c r="E12" s="558">
        <v>25971</v>
      </c>
      <c r="F12" s="558">
        <v>26095</v>
      </c>
      <c r="G12" s="558">
        <v>27033</v>
      </c>
      <c r="H12" s="558">
        <v>26976</v>
      </c>
      <c r="I12" s="558">
        <v>27309</v>
      </c>
      <c r="J12" s="558">
        <v>28147</v>
      </c>
      <c r="K12" s="559">
        <v>28751</v>
      </c>
      <c r="L12" s="562">
        <v>29042</v>
      </c>
      <c r="M12" s="558">
        <v>29042</v>
      </c>
      <c r="N12" s="556">
        <v>103.46645765791442</v>
      </c>
      <c r="O12" s="329">
        <v>5455179</v>
      </c>
      <c r="Q12" s="17"/>
      <c r="R12" s="22"/>
      <c r="S12" s="21"/>
    </row>
    <row r="13" spans="1:19" s="4" customFormat="1" ht="15" customHeight="1" x14ac:dyDescent="0.2">
      <c r="A13" s="569" t="s">
        <v>14</v>
      </c>
      <c r="B13" s="570"/>
      <c r="C13" s="558">
        <v>26731</v>
      </c>
      <c r="D13" s="558">
        <v>27064</v>
      </c>
      <c r="E13" s="558">
        <v>27770</v>
      </c>
      <c r="F13" s="558">
        <v>27434</v>
      </c>
      <c r="G13" s="558">
        <v>27953</v>
      </c>
      <c r="H13" s="558">
        <v>28764</v>
      </c>
      <c r="I13" s="558">
        <v>29606</v>
      </c>
      <c r="J13" s="558">
        <v>30304</v>
      </c>
      <c r="K13" s="559">
        <v>30179</v>
      </c>
      <c r="L13" s="562">
        <v>497</v>
      </c>
      <c r="M13" s="558">
        <v>29986</v>
      </c>
      <c r="N13" s="556">
        <v>99.8545882405177</v>
      </c>
      <c r="O13" s="329">
        <v>5222100</v>
      </c>
      <c r="Q13" s="17"/>
    </row>
    <row r="14" spans="1:19" s="4" customFormat="1" ht="15" customHeight="1" x14ac:dyDescent="0.2">
      <c r="A14" s="569" t="s">
        <v>23</v>
      </c>
      <c r="B14" s="570"/>
      <c r="C14" s="571">
        <v>15922</v>
      </c>
      <c r="D14" s="571">
        <v>16337</v>
      </c>
      <c r="E14" s="571">
        <v>16907</v>
      </c>
      <c r="F14" s="571">
        <v>16728</v>
      </c>
      <c r="G14" s="571">
        <v>17369</v>
      </c>
      <c r="H14" s="571">
        <v>17530</v>
      </c>
      <c r="I14" s="571">
        <v>17958</v>
      </c>
      <c r="J14" s="566">
        <v>17758</v>
      </c>
      <c r="K14" s="567">
        <v>18172</v>
      </c>
      <c r="L14" s="568">
        <v>0</v>
      </c>
      <c r="M14" s="566">
        <v>18349</v>
      </c>
      <c r="N14" s="556">
        <v>102.15075712589072</v>
      </c>
      <c r="O14" s="329">
        <v>3006430</v>
      </c>
      <c r="Q14" s="17"/>
    </row>
    <row r="15" spans="1:19" s="4" customFormat="1" ht="15" customHeight="1" thickBot="1" x14ac:dyDescent="0.25">
      <c r="A15" s="572" t="s">
        <v>99</v>
      </c>
      <c r="B15" s="573"/>
      <c r="C15" s="574">
        <v>6605</v>
      </c>
      <c r="D15" s="574">
        <v>6824</v>
      </c>
      <c r="E15" s="574">
        <v>7076</v>
      </c>
      <c r="F15" s="574">
        <v>7206</v>
      </c>
      <c r="G15" s="574">
        <v>7270</v>
      </c>
      <c r="H15" s="574">
        <v>7959</v>
      </c>
      <c r="I15" s="574">
        <v>8235</v>
      </c>
      <c r="J15" s="574">
        <v>8364</v>
      </c>
      <c r="K15" s="575">
        <v>8225</v>
      </c>
      <c r="L15" s="576">
        <v>8429</v>
      </c>
      <c r="M15" s="574">
        <v>8429</v>
      </c>
      <c r="N15" s="577">
        <v>101.86513051885274</v>
      </c>
      <c r="O15" s="332">
        <v>1799000</v>
      </c>
      <c r="Q15" s="17"/>
    </row>
    <row r="16" spans="1:19" s="4" customFormat="1" ht="15" customHeight="1" thickBot="1" x14ac:dyDescent="0.25">
      <c r="A16" s="536" t="s">
        <v>100</v>
      </c>
      <c r="B16" s="578"/>
      <c r="C16" s="538">
        <f>SUM(C5:C15)</f>
        <v>280166</v>
      </c>
      <c r="D16" s="538">
        <f t="shared" ref="D16:K16" si="1">SUM(D5:D15)</f>
        <v>286011</v>
      </c>
      <c r="E16" s="538">
        <f t="shared" si="1"/>
        <v>293550</v>
      </c>
      <c r="F16" s="538">
        <f t="shared" si="1"/>
        <v>297943</v>
      </c>
      <c r="G16" s="538">
        <f t="shared" si="1"/>
        <v>305921</v>
      </c>
      <c r="H16" s="538">
        <f t="shared" si="1"/>
        <v>310325</v>
      </c>
      <c r="I16" s="538">
        <f t="shared" si="1"/>
        <v>321606</v>
      </c>
      <c r="J16" s="538">
        <f>SUM(J5:J15)</f>
        <v>327861</v>
      </c>
      <c r="K16" s="579">
        <f t="shared" si="1"/>
        <v>330104</v>
      </c>
      <c r="L16" s="580">
        <f>SUM(L5:L15)</f>
        <v>76291</v>
      </c>
      <c r="M16" s="538">
        <f>SUM(M5:M15)</f>
        <v>332494</v>
      </c>
      <c r="N16" s="581">
        <f>M16/((I16+J16+K16)/3)*100</f>
        <v>101.82845347606246</v>
      </c>
      <c r="O16" s="327">
        <f>SUM(O5:O15)</f>
        <v>62162058</v>
      </c>
    </row>
    <row r="17" spans="1:15" ht="12.75" customHeight="1" x14ac:dyDescent="0.2">
      <c r="M17" s="44" t="s">
        <v>25</v>
      </c>
      <c r="N17" s="25" t="s">
        <v>0</v>
      </c>
    </row>
    <row r="18" spans="1:15" ht="12.75" customHeight="1" x14ac:dyDescent="0.2">
      <c r="A18" s="5" t="s">
        <v>26</v>
      </c>
      <c r="B18" s="5"/>
    </row>
    <row r="19" spans="1:15" ht="12.75" customHeight="1" x14ac:dyDescent="0.2">
      <c r="A19" s="5" t="s">
        <v>269</v>
      </c>
      <c r="B19" s="5"/>
    </row>
    <row r="20" spans="1:15" ht="12.75" customHeight="1" x14ac:dyDescent="0.2">
      <c r="A20" s="5" t="s">
        <v>186</v>
      </c>
      <c r="B20" s="5"/>
    </row>
    <row r="21" spans="1:15" ht="12.75" customHeight="1" x14ac:dyDescent="0.2">
      <c r="A21" s="5" t="s">
        <v>62</v>
      </c>
      <c r="B21" s="5"/>
    </row>
    <row r="22" spans="1:15" ht="12.75" customHeight="1" x14ac:dyDescent="0.2">
      <c r="A22" s="5" t="s">
        <v>11</v>
      </c>
      <c r="B22" s="60"/>
      <c r="C22" s="61"/>
      <c r="D22" s="61"/>
      <c r="E22" s="61"/>
      <c r="F22" s="61"/>
      <c r="G22" s="61"/>
    </row>
    <row r="23" spans="1:15" ht="12.75" customHeight="1" x14ac:dyDescent="0.2">
      <c r="A23" s="5" t="s">
        <v>264</v>
      </c>
      <c r="B23" s="5"/>
    </row>
    <row r="24" spans="1:15" ht="14.25" customHeight="1" x14ac:dyDescent="0.2">
      <c r="A24" s="5"/>
      <c r="B24" s="5"/>
    </row>
    <row r="25" spans="1:15" s="12" customFormat="1" ht="14.25" customHeight="1" x14ac:dyDescent="0.2">
      <c r="A25" s="102" t="s">
        <v>274</v>
      </c>
      <c r="B25" s="5"/>
    </row>
    <row r="26" spans="1:15" ht="14.25" customHeight="1" x14ac:dyDescent="0.2">
      <c r="A26" s="5"/>
      <c r="B26" s="5"/>
    </row>
    <row r="27" spans="1:15" ht="12.75" customHeight="1" x14ac:dyDescent="0.2">
      <c r="A27" s="5" t="s">
        <v>1</v>
      </c>
      <c r="B27" s="5"/>
    </row>
    <row r="28" spans="1:15" ht="12.75" customHeight="1" x14ac:dyDescent="0.2">
      <c r="A28" s="13" t="s">
        <v>49</v>
      </c>
      <c r="B28" s="6"/>
    </row>
    <row r="29" spans="1:15" ht="12.75" customHeight="1" x14ac:dyDescent="0.25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 x14ac:dyDescent="0.25">
      <c r="A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 x14ac:dyDescent="0.25">
      <c r="A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 x14ac:dyDescent="0.25">
      <c r="A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9" ht="12.75" customHeight="1" x14ac:dyDescent="0.25">
      <c r="A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9" ht="12.75" customHeight="1" x14ac:dyDescent="0.25">
      <c r="A34" s="38"/>
      <c r="C34" s="8"/>
      <c r="D34" s="8"/>
      <c r="E34" s="8"/>
      <c r="F34" s="8"/>
      <c r="G34" s="8"/>
      <c r="H34" s="8"/>
      <c r="I34" s="8"/>
      <c r="J34" s="8"/>
      <c r="K34" s="8"/>
      <c r="L34" s="334"/>
      <c r="M34" s="334"/>
      <c r="N34" s="334"/>
      <c r="O34" s="334"/>
      <c r="P34" s="335"/>
      <c r="Q34" s="335"/>
      <c r="R34" s="335"/>
      <c r="S34" s="335"/>
    </row>
    <row r="35" spans="1:19" ht="12.75" customHeight="1" x14ac:dyDescent="0.25">
      <c r="A35" s="38"/>
      <c r="C35" s="8"/>
      <c r="D35" s="8"/>
      <c r="E35" s="8"/>
      <c r="F35" s="8"/>
      <c r="G35" s="8"/>
      <c r="H35" s="8"/>
      <c r="I35" s="8"/>
      <c r="J35" s="8"/>
      <c r="K35" s="8"/>
      <c r="L35" s="334"/>
      <c r="M35" s="334"/>
      <c r="N35" s="334"/>
      <c r="O35" s="334"/>
      <c r="P35" s="335"/>
      <c r="Q35" s="335"/>
      <c r="R35" s="335"/>
      <c r="S35" s="335"/>
    </row>
    <row r="36" spans="1:19" ht="12.75" customHeight="1" x14ac:dyDescent="0.25">
      <c r="A36" s="38"/>
      <c r="C36" s="8"/>
      <c r="D36" s="8"/>
      <c r="E36" s="8"/>
      <c r="F36" s="8"/>
      <c r="G36" s="8"/>
      <c r="H36" s="8"/>
      <c r="I36" s="8"/>
      <c r="J36" s="8"/>
      <c r="K36" s="8"/>
      <c r="L36" s="334"/>
      <c r="M36" s="334"/>
      <c r="N36" s="334"/>
      <c r="O36" s="334"/>
      <c r="P36" s="335"/>
      <c r="Q36" s="335"/>
      <c r="R36" s="335"/>
      <c r="S36" s="335"/>
    </row>
    <row r="37" spans="1:19" ht="12.75" customHeight="1" x14ac:dyDescent="0.25">
      <c r="A37" s="30"/>
      <c r="C37" s="8"/>
      <c r="D37" s="8"/>
      <c r="E37" s="8"/>
      <c r="F37" s="8"/>
      <c r="G37" s="8"/>
      <c r="H37" s="8"/>
      <c r="I37" s="8"/>
      <c r="J37" s="8"/>
      <c r="K37" s="8"/>
      <c r="L37" s="334"/>
      <c r="M37" s="334"/>
      <c r="N37" s="334"/>
      <c r="O37" s="334"/>
      <c r="P37" s="335"/>
      <c r="Q37" s="335"/>
      <c r="R37" s="335"/>
      <c r="S37" s="335"/>
    </row>
    <row r="38" spans="1:19" ht="13.5" customHeight="1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</sheetData>
  <mergeCells count="3">
    <mergeCell ref="A2:B2"/>
    <mergeCell ref="A3:B3"/>
    <mergeCell ref="L2:M2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  <colBreaks count="1" manualBreakCount="1">
    <brk id="15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0"/>
  <sheetViews>
    <sheetView showGridLines="0" zoomScale="85" zoomScaleNormal="85" workbookViewId="0"/>
  </sheetViews>
  <sheetFormatPr defaultRowHeight="12.75" x14ac:dyDescent="0.2"/>
  <cols>
    <col min="1" max="1" width="2.5703125" customWidth="1"/>
    <col min="2" max="2" width="33.42578125" customWidth="1"/>
  </cols>
  <sheetData>
    <row r="1" spans="1:16" ht="20.25" x14ac:dyDescent="0.3">
      <c r="A1" s="10" t="s">
        <v>162</v>
      </c>
      <c r="C1" s="10" t="s">
        <v>91</v>
      </c>
    </row>
    <row r="2" spans="1:16" ht="12" customHeight="1" x14ac:dyDescent="0.3">
      <c r="A2" s="10"/>
    </row>
    <row r="3" spans="1:16" ht="23.25" x14ac:dyDescent="0.3">
      <c r="A3" s="10" t="s">
        <v>90</v>
      </c>
      <c r="G3" s="37"/>
    </row>
    <row r="4" spans="1:16" x14ac:dyDescent="0.2">
      <c r="A4" s="11" t="s">
        <v>31</v>
      </c>
    </row>
    <row r="5" spans="1:16" ht="13.5" thickBot="1" x14ac:dyDescent="0.2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6" ht="26.25" customHeight="1" thickBot="1" x14ac:dyDescent="0.3">
      <c r="B6" s="151" t="s">
        <v>3</v>
      </c>
      <c r="C6" s="601" t="s">
        <v>60</v>
      </c>
      <c r="D6" s="601"/>
      <c r="E6" s="601"/>
      <c r="F6" s="601"/>
      <c r="G6" s="601"/>
      <c r="H6" s="601"/>
      <c r="I6" s="601"/>
      <c r="J6" s="601"/>
      <c r="K6" s="601"/>
      <c r="L6" s="602"/>
      <c r="M6" s="602"/>
      <c r="N6" s="602"/>
      <c r="O6" s="602"/>
      <c r="P6" s="603"/>
    </row>
    <row r="7" spans="1:16" ht="15" x14ac:dyDescent="0.25">
      <c r="B7" s="158"/>
      <c r="C7" s="39">
        <v>2000</v>
      </c>
      <c r="D7" s="39">
        <v>2001</v>
      </c>
      <c r="E7" s="39">
        <v>2002</v>
      </c>
      <c r="F7" s="39">
        <v>2003</v>
      </c>
      <c r="G7" s="39">
        <v>2004</v>
      </c>
      <c r="H7" s="39">
        <v>2005</v>
      </c>
      <c r="I7" s="39">
        <v>2006</v>
      </c>
      <c r="J7" s="39">
        <v>2007</v>
      </c>
      <c r="K7" s="39">
        <v>2008</v>
      </c>
      <c r="L7" s="39">
        <v>2009</v>
      </c>
      <c r="M7" s="39">
        <v>2010</v>
      </c>
      <c r="N7" s="39">
        <v>2011</v>
      </c>
      <c r="O7" s="39">
        <v>2012</v>
      </c>
      <c r="P7" s="157">
        <v>2013</v>
      </c>
    </row>
    <row r="8" spans="1:16" ht="15" customHeight="1" x14ac:dyDescent="0.2">
      <c r="B8" s="159" t="s">
        <v>181</v>
      </c>
      <c r="C8" s="285"/>
      <c r="D8" s="264"/>
      <c r="E8" s="264"/>
      <c r="F8" s="264"/>
      <c r="G8" s="264"/>
      <c r="H8" s="264"/>
      <c r="I8" s="264"/>
      <c r="J8" s="308"/>
      <c r="K8" s="309"/>
      <c r="L8" s="310"/>
      <c r="M8" s="310"/>
      <c r="N8" s="310"/>
      <c r="O8" s="309"/>
      <c r="P8" s="311"/>
    </row>
    <row r="9" spans="1:16" ht="15" customHeight="1" x14ac:dyDescent="0.2">
      <c r="B9" s="160" t="s">
        <v>102</v>
      </c>
      <c r="C9" s="290">
        <v>48.254980899521513</v>
      </c>
      <c r="D9" s="267">
        <v>42.402234318629326</v>
      </c>
      <c r="E9" s="267">
        <v>46.072643239840836</v>
      </c>
      <c r="F9" s="267">
        <v>49.349523017303305</v>
      </c>
      <c r="G9" s="267">
        <v>45.210768036785169</v>
      </c>
      <c r="H9" s="267">
        <v>44.958386250584248</v>
      </c>
      <c r="I9" s="267">
        <v>43.208260319932975</v>
      </c>
      <c r="J9" s="268">
        <v>43.971780363642928</v>
      </c>
      <c r="K9" s="292">
        <v>45.609090909090909</v>
      </c>
      <c r="L9" s="312">
        <v>45.723194678255794</v>
      </c>
      <c r="M9" s="312">
        <v>47.338712549043976</v>
      </c>
      <c r="N9" s="312">
        <v>45.763657952565637</v>
      </c>
      <c r="O9" s="313">
        <v>40.232370259709739</v>
      </c>
      <c r="P9" s="289">
        <f>Tables1_2_3!C139</f>
        <v>45.860719234032636</v>
      </c>
    </row>
    <row r="10" spans="1:16" ht="15" customHeight="1" x14ac:dyDescent="0.2">
      <c r="B10" s="160" t="s">
        <v>107</v>
      </c>
      <c r="C10" s="290">
        <v>22.667564124565903</v>
      </c>
      <c r="D10" s="267">
        <v>22.041153725354352</v>
      </c>
      <c r="E10" s="267">
        <v>18.912499269515912</v>
      </c>
      <c r="F10" s="267">
        <v>14.891834722645507</v>
      </c>
      <c r="G10" s="267">
        <v>16.79553729446253</v>
      </c>
      <c r="H10" s="267">
        <v>18.298837066665072</v>
      </c>
      <c r="I10" s="267">
        <v>18.131926465033654</v>
      </c>
      <c r="J10" s="268">
        <v>17.940136421625333</v>
      </c>
      <c r="K10" s="314">
        <v>17.760000000000002</v>
      </c>
      <c r="L10" s="292">
        <v>16.394642379507157</v>
      </c>
      <c r="M10" s="292">
        <v>16.136296259834786</v>
      </c>
      <c r="N10" s="292">
        <v>17.886785168211595</v>
      </c>
      <c r="O10" s="293">
        <v>15.866867665132675</v>
      </c>
      <c r="P10" s="289">
        <f>Tables1_2_3!C140</f>
        <v>19.288538884059463</v>
      </c>
    </row>
    <row r="11" spans="1:16" ht="15" customHeight="1" x14ac:dyDescent="0.2">
      <c r="B11" s="160" t="s">
        <v>103</v>
      </c>
      <c r="C11" s="290">
        <v>15.509119280181324</v>
      </c>
      <c r="D11" s="267">
        <v>15.877273995789166</v>
      </c>
      <c r="E11" s="267">
        <v>16.61497011323036</v>
      </c>
      <c r="F11" s="267">
        <v>14.78670151345665</v>
      </c>
      <c r="G11" s="267">
        <v>15.829706101342353</v>
      </c>
      <c r="H11" s="267">
        <v>16.897266635358712</v>
      </c>
      <c r="I11" s="267">
        <v>18.83088094195957</v>
      </c>
      <c r="J11" s="268">
        <v>19.358562539639397</v>
      </c>
      <c r="K11" s="292">
        <v>19.509090909090908</v>
      </c>
      <c r="L11" s="315">
        <v>21.120771642239379</v>
      </c>
      <c r="M11" s="315">
        <v>23.539707314809984</v>
      </c>
      <c r="N11" s="315">
        <v>25.03945190400772</v>
      </c>
      <c r="O11" s="314">
        <v>20.966459702572958</v>
      </c>
      <c r="P11" s="289">
        <f>Tables1_2_3!C141</f>
        <v>25.355227177597715</v>
      </c>
    </row>
    <row r="12" spans="1:16" ht="15" customHeight="1" x14ac:dyDescent="0.2">
      <c r="B12" s="155"/>
      <c r="C12" s="290"/>
      <c r="D12" s="267"/>
      <c r="E12" s="267"/>
      <c r="F12" s="267"/>
      <c r="G12" s="267"/>
      <c r="H12" s="267"/>
      <c r="I12" s="267"/>
      <c r="J12" s="316"/>
      <c r="K12" s="310"/>
      <c r="L12" s="310"/>
      <c r="M12" s="310"/>
      <c r="N12" s="310"/>
      <c r="O12" s="309"/>
      <c r="P12" s="311"/>
    </row>
    <row r="13" spans="1:16" ht="15" customHeight="1" thickBot="1" x14ac:dyDescent="0.25">
      <c r="B13" s="156" t="s">
        <v>108</v>
      </c>
      <c r="C13" s="305">
        <v>65.4900502716864</v>
      </c>
      <c r="D13" s="279">
        <v>72.393821596627362</v>
      </c>
      <c r="E13" s="279">
        <v>73.053135312693499</v>
      </c>
      <c r="F13" s="279">
        <v>73.941597618850295</v>
      </c>
      <c r="G13" s="279">
        <v>76.432356678265549</v>
      </c>
      <c r="H13" s="279">
        <v>78.854569191201975</v>
      </c>
      <c r="I13" s="279">
        <v>78.452968116148142</v>
      </c>
      <c r="J13" s="306">
        <v>76.39333096988149</v>
      </c>
      <c r="K13" s="317">
        <v>83.013082176714889</v>
      </c>
      <c r="L13" s="318">
        <v>86.253109977596424</v>
      </c>
      <c r="M13" s="318">
        <v>87.51540396529505</v>
      </c>
      <c r="N13" s="318">
        <v>89.483354433874212</v>
      </c>
      <c r="O13" s="319">
        <v>89.727272727272734</v>
      </c>
      <c r="P13" s="320">
        <f>Tables1_2_3!C158</f>
        <v>89.430328710560488</v>
      </c>
    </row>
    <row r="14" spans="1:16" ht="12.75" customHeight="1" x14ac:dyDescent="0.2">
      <c r="B14" s="29"/>
      <c r="C14" s="17"/>
      <c r="D14" s="17"/>
      <c r="E14" s="17"/>
      <c r="F14" s="17"/>
      <c r="G14" s="17"/>
      <c r="H14" s="17"/>
      <c r="I14" s="17"/>
      <c r="J14" s="17"/>
      <c r="K14" s="17"/>
    </row>
    <row r="15" spans="1:16" ht="12.75" customHeight="1" x14ac:dyDescent="0.2">
      <c r="A15" s="5">
        <v>1</v>
      </c>
      <c r="B15" s="5" t="s">
        <v>4</v>
      </c>
    </row>
    <row r="16" spans="1:16" ht="12.75" customHeight="1" x14ac:dyDescent="0.2">
      <c r="A16" s="5">
        <v>2</v>
      </c>
      <c r="B16" s="5" t="s">
        <v>5</v>
      </c>
    </row>
    <row r="17" spans="1:2" ht="12.75" customHeight="1" x14ac:dyDescent="0.2">
      <c r="A17" s="5">
        <v>4</v>
      </c>
      <c r="B17" s="19" t="s">
        <v>109</v>
      </c>
    </row>
    <row r="18" spans="1:2" ht="12.75" customHeight="1" x14ac:dyDescent="0.2">
      <c r="A18" s="5">
        <v>5</v>
      </c>
      <c r="B18" s="5" t="s">
        <v>72</v>
      </c>
    </row>
    <row r="20" spans="1:2" x14ac:dyDescent="0.2">
      <c r="A20" s="7"/>
    </row>
  </sheetData>
  <mergeCells count="1">
    <mergeCell ref="C6:P6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O161"/>
  <sheetViews>
    <sheetView showGridLines="0" tabSelected="1" zoomScale="80" zoomScaleNormal="80" workbookViewId="0">
      <pane ySplit="7" topLeftCell="A8" activePane="bottomLeft" state="frozen"/>
      <selection pane="bottomLeft" activeCell="Q4" sqref="Q4"/>
    </sheetView>
  </sheetViews>
  <sheetFormatPr defaultRowHeight="12.75" x14ac:dyDescent="0.2"/>
  <cols>
    <col min="1" max="1" width="54.140625" style="51" customWidth="1"/>
    <col min="2" max="2" width="10.28515625" style="367" customWidth="1"/>
    <col min="3" max="4" width="9.28515625" style="114" customWidth="1"/>
    <col min="5" max="15" width="9.28515625" style="51" customWidth="1"/>
    <col min="16" max="16" width="10" style="47" customWidth="1"/>
    <col min="17" max="119" width="9.140625" style="47"/>
    <col min="120" max="16384" width="9.140625" style="12"/>
  </cols>
  <sheetData>
    <row r="1" spans="1:119" x14ac:dyDescent="0.2">
      <c r="A1" s="588" t="s">
        <v>110</v>
      </c>
      <c r="B1" s="589"/>
      <c r="C1" s="589"/>
      <c r="D1" s="590"/>
      <c r="E1" s="590"/>
      <c r="F1" s="590"/>
      <c r="G1" s="590"/>
      <c r="H1" s="46"/>
      <c r="I1" s="12"/>
      <c r="J1" s="12"/>
      <c r="K1" s="12"/>
      <c r="L1" s="12"/>
      <c r="M1" s="12"/>
      <c r="N1" s="12"/>
      <c r="O1" s="12"/>
    </row>
    <row r="2" spans="1:119" x14ac:dyDescent="0.2">
      <c r="A2" s="79"/>
      <c r="B2" s="339"/>
      <c r="C2" s="113"/>
      <c r="E2" s="45"/>
      <c r="F2" s="45"/>
      <c r="G2" s="45"/>
      <c r="H2" s="12"/>
      <c r="I2" s="12"/>
      <c r="J2" s="412"/>
      <c r="K2" s="12"/>
      <c r="L2" s="12"/>
      <c r="M2" s="12"/>
      <c r="N2" s="12"/>
      <c r="O2" s="12"/>
    </row>
    <row r="3" spans="1:119" x14ac:dyDescent="0.2">
      <c r="A3" s="79"/>
      <c r="B3" s="339"/>
      <c r="C3" s="113"/>
      <c r="D3" s="415"/>
      <c r="E3" s="591" t="s">
        <v>285</v>
      </c>
      <c r="F3" s="592"/>
      <c r="G3" s="592"/>
      <c r="H3" s="592"/>
      <c r="I3" s="592"/>
      <c r="J3" s="592"/>
      <c r="K3" s="592"/>
      <c r="L3" s="592"/>
      <c r="M3" s="12"/>
      <c r="N3" s="12"/>
      <c r="O3" s="12"/>
    </row>
    <row r="4" spans="1:119" x14ac:dyDescent="0.2">
      <c r="A4" s="32"/>
      <c r="B4" s="340"/>
      <c r="E4" s="592"/>
      <c r="F4" s="592"/>
      <c r="G4" s="592"/>
      <c r="H4" s="592"/>
      <c r="I4" s="592"/>
      <c r="J4" s="592"/>
      <c r="K4" s="592"/>
      <c r="L4" s="592"/>
      <c r="M4" s="47"/>
      <c r="N4" s="47"/>
      <c r="O4" s="47"/>
    </row>
    <row r="5" spans="1:119" x14ac:dyDescent="0.2">
      <c r="A5" s="32"/>
      <c r="B5" s="340"/>
      <c r="C5" s="40"/>
      <c r="D5" s="336"/>
      <c r="E5" s="47" t="s">
        <v>286</v>
      </c>
      <c r="F5" s="40"/>
      <c r="G5" s="40"/>
      <c r="H5" s="41"/>
      <c r="I5" s="40"/>
      <c r="J5" s="40"/>
      <c r="K5" s="40"/>
      <c r="L5" s="41"/>
      <c r="M5" s="40"/>
      <c r="N5" s="40"/>
      <c r="O5" s="40"/>
    </row>
    <row r="6" spans="1:119" ht="27" customHeight="1" thickBot="1" x14ac:dyDescent="0.25">
      <c r="A6" s="32" t="s">
        <v>111</v>
      </c>
      <c r="B6" s="340"/>
      <c r="C6" s="40"/>
      <c r="D6" s="40"/>
      <c r="E6" s="40"/>
      <c r="F6" s="40"/>
      <c r="G6" s="40"/>
      <c r="H6" s="41"/>
      <c r="I6" s="40"/>
      <c r="J6" s="40"/>
      <c r="K6" s="40"/>
      <c r="L6" s="41"/>
      <c r="M6" s="40"/>
      <c r="N6" s="40"/>
      <c r="O6" s="40"/>
    </row>
    <row r="7" spans="1:119" s="43" customFormat="1" ht="39.75" customHeight="1" thickBot="1" x14ac:dyDescent="0.25">
      <c r="A7" s="522" t="s">
        <v>112</v>
      </c>
      <c r="B7" s="410" t="s">
        <v>113</v>
      </c>
      <c r="C7" s="180" t="s">
        <v>114</v>
      </c>
      <c r="D7" s="59" t="s">
        <v>115</v>
      </c>
      <c r="E7" s="180" t="s">
        <v>116</v>
      </c>
      <c r="F7" s="482" t="s">
        <v>17</v>
      </c>
      <c r="G7" s="56" t="s">
        <v>40</v>
      </c>
      <c r="H7" s="56" t="s">
        <v>117</v>
      </c>
      <c r="I7" s="57" t="s">
        <v>118</v>
      </c>
      <c r="J7" s="56" t="s">
        <v>16</v>
      </c>
      <c r="K7" s="56" t="s">
        <v>22</v>
      </c>
      <c r="L7" s="56" t="s">
        <v>119</v>
      </c>
      <c r="M7" s="56" t="s">
        <v>14</v>
      </c>
      <c r="N7" s="58" t="s">
        <v>120</v>
      </c>
      <c r="O7" s="59" t="s">
        <v>121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</row>
    <row r="8" spans="1:119" ht="15" customHeight="1" thickBot="1" x14ac:dyDescent="0.25">
      <c r="A8" s="116" t="s">
        <v>122</v>
      </c>
      <c r="B8" s="341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19" ht="15" customHeight="1" thickBot="1" x14ac:dyDescent="0.25">
      <c r="A9" s="69" t="s">
        <v>123</v>
      </c>
      <c r="B9" s="407" t="s">
        <v>276</v>
      </c>
      <c r="C9" s="409">
        <f>(SUM(E9:O9))/11</f>
        <v>101.77626433754034</v>
      </c>
      <c r="D9" s="409">
        <f>(SUM(E9:L9))/8</f>
        <v>101.95855397846032</v>
      </c>
      <c r="E9" s="408">
        <v>100.5723550342216</v>
      </c>
      <c r="F9" s="489">
        <v>101.11092074770735</v>
      </c>
      <c r="G9" s="430">
        <v>102.12601571866257</v>
      </c>
      <c r="H9" s="225">
        <v>101.34096405737409</v>
      </c>
      <c r="I9" s="422">
        <v>102.18449742810003</v>
      </c>
      <c r="J9" s="422">
        <v>102.57071788762909</v>
      </c>
      <c r="K9" s="430">
        <v>102.29650329607338</v>
      </c>
      <c r="L9" s="422">
        <v>103.46645765791442</v>
      </c>
      <c r="M9" s="190">
        <v>99.8545882405177</v>
      </c>
      <c r="N9" s="414">
        <v>102.15075712589072</v>
      </c>
      <c r="O9" s="191">
        <v>101.86513051885274</v>
      </c>
      <c r="Q9" s="48"/>
    </row>
    <row r="10" spans="1:119" ht="15" customHeight="1" thickBot="1" x14ac:dyDescent="0.25">
      <c r="A10" s="120" t="s">
        <v>124</v>
      </c>
      <c r="B10" s="342"/>
      <c r="C10" s="234"/>
      <c r="D10" s="234"/>
      <c r="E10" s="234"/>
      <c r="F10" s="121"/>
      <c r="G10" s="121"/>
      <c r="H10" s="121"/>
      <c r="I10" s="121"/>
      <c r="J10" s="121"/>
      <c r="K10" s="121"/>
      <c r="L10" s="122"/>
      <c r="M10" s="121"/>
      <c r="N10" s="121"/>
      <c r="O10" s="126"/>
    </row>
    <row r="11" spans="1:119" ht="12.95" customHeight="1" x14ac:dyDescent="0.25">
      <c r="A11" s="129" t="s">
        <v>125</v>
      </c>
      <c r="B11" s="343" t="s">
        <v>173</v>
      </c>
      <c r="C11" s="235">
        <f>(SUM(E11:O11))/11</f>
        <v>1.3486363636363639</v>
      </c>
      <c r="D11" s="235">
        <f>(SUM(E11:L11))/8</f>
        <v>1.9543750000000002</v>
      </c>
      <c r="E11" s="235">
        <v>-0.84499999999999997</v>
      </c>
      <c r="F11" s="416">
        <v>6.96</v>
      </c>
      <c r="G11" s="185">
        <v>-2.2000000000000002</v>
      </c>
      <c r="H11" s="416">
        <v>9.3000000000000007</v>
      </c>
      <c r="I11" s="185">
        <v>0.8</v>
      </c>
      <c r="J11" s="185">
        <v>-1.4</v>
      </c>
      <c r="K11" s="185">
        <v>0.4</v>
      </c>
      <c r="L11" s="185">
        <v>2.62</v>
      </c>
      <c r="M11" s="185">
        <v>-1.2</v>
      </c>
      <c r="N11" s="185">
        <v>1.5</v>
      </c>
      <c r="O11" s="186">
        <v>-1.1000000000000001</v>
      </c>
      <c r="P11" s="52"/>
    </row>
    <row r="12" spans="1:119" ht="12.95" customHeight="1" x14ac:dyDescent="0.25">
      <c r="A12" s="528" t="s">
        <v>126</v>
      </c>
      <c r="B12" s="529" t="s">
        <v>173</v>
      </c>
      <c r="C12" s="530">
        <f t="shared" ref="C12:C17" si="0">(SUM(E12:O12))/11</f>
        <v>6.4990909090909099</v>
      </c>
      <c r="D12" s="240">
        <f t="shared" ref="D12:D17" si="1">(SUM(E12:L12))/8</f>
        <v>7.3237500000000004</v>
      </c>
      <c r="E12" s="236">
        <v>-5.66</v>
      </c>
      <c r="F12" s="187">
        <v>8.9499999999999993</v>
      </c>
      <c r="G12" s="187">
        <v>9.5</v>
      </c>
      <c r="H12" s="187">
        <v>-11.5</v>
      </c>
      <c r="I12" s="413">
        <v>18.100000000000001</v>
      </c>
      <c r="J12" s="418">
        <v>10.5</v>
      </c>
      <c r="K12" s="413">
        <v>20.2</v>
      </c>
      <c r="L12" s="188">
        <v>8.5</v>
      </c>
      <c r="M12" s="188">
        <v>7.9</v>
      </c>
      <c r="N12" s="187">
        <v>3.9</v>
      </c>
      <c r="O12" s="189">
        <v>1.1000000000000001</v>
      </c>
      <c r="P12" s="52"/>
    </row>
    <row r="13" spans="1:119" ht="12.95" customHeight="1" x14ac:dyDescent="0.25">
      <c r="A13" s="67" t="s">
        <v>127</v>
      </c>
      <c r="B13" s="344" t="s">
        <v>173</v>
      </c>
      <c r="C13" s="240">
        <f t="shared" si="0"/>
        <v>2.4145454545454541</v>
      </c>
      <c r="D13" s="240">
        <f t="shared" si="1"/>
        <v>2.5199999999999996</v>
      </c>
      <c r="E13" s="236">
        <v>3.18</v>
      </c>
      <c r="F13" s="418">
        <v>4.75</v>
      </c>
      <c r="G13" s="418">
        <v>9.1999999999999993</v>
      </c>
      <c r="H13" s="187">
        <v>1.9</v>
      </c>
      <c r="I13" s="188">
        <v>1.5</v>
      </c>
      <c r="J13" s="418">
        <v>3.5</v>
      </c>
      <c r="K13" s="188">
        <v>-4.2</v>
      </c>
      <c r="L13" s="188">
        <v>0.33</v>
      </c>
      <c r="M13" s="188">
        <v>2.7</v>
      </c>
      <c r="N13" s="187">
        <v>-3.5</v>
      </c>
      <c r="O13" s="189">
        <v>7.2</v>
      </c>
      <c r="P13" s="52"/>
      <c r="R13" s="48"/>
    </row>
    <row r="14" spans="1:119" ht="12.95" customHeight="1" x14ac:dyDescent="0.25">
      <c r="A14" s="67" t="s">
        <v>128</v>
      </c>
      <c r="B14" s="344" t="s">
        <v>173</v>
      </c>
      <c r="C14" s="240">
        <f t="shared" si="0"/>
        <v>0.78763636363636358</v>
      </c>
      <c r="D14" s="240">
        <f t="shared" si="1"/>
        <v>2.4704999999999999</v>
      </c>
      <c r="E14" s="236">
        <v>-0.39600000000000002</v>
      </c>
      <c r="F14" s="187">
        <v>2.4500000000000002</v>
      </c>
      <c r="G14" s="187">
        <v>1.9</v>
      </c>
      <c r="H14" s="187">
        <v>2.4</v>
      </c>
      <c r="I14" s="188">
        <v>0.5</v>
      </c>
      <c r="J14" s="187">
        <v>4.8</v>
      </c>
      <c r="K14" s="188">
        <v>2.9</v>
      </c>
      <c r="L14" s="413">
        <v>5.21</v>
      </c>
      <c r="M14" s="413">
        <v>-4.0999999999999996</v>
      </c>
      <c r="N14" s="413">
        <v>-5.0999999999999996</v>
      </c>
      <c r="O14" s="189">
        <v>-1.9</v>
      </c>
      <c r="P14" s="52"/>
    </row>
    <row r="15" spans="1:119" ht="12.95" customHeight="1" x14ac:dyDescent="0.25">
      <c r="A15" s="67" t="s">
        <v>129</v>
      </c>
      <c r="B15" s="344" t="s">
        <v>173</v>
      </c>
      <c r="C15" s="240">
        <f t="shared" si="0"/>
        <v>-0.19909090909090921</v>
      </c>
      <c r="D15" s="240">
        <f t="shared" si="1"/>
        <v>-0.21125000000000038</v>
      </c>
      <c r="E15" s="236">
        <v>-3.43</v>
      </c>
      <c r="F15" s="418">
        <v>-17</v>
      </c>
      <c r="G15" s="418">
        <v>8.6999999999999993</v>
      </c>
      <c r="H15" s="187">
        <v>-5.3</v>
      </c>
      <c r="I15" s="188">
        <v>4.2</v>
      </c>
      <c r="J15" s="187">
        <v>-0.9</v>
      </c>
      <c r="K15" s="188">
        <v>2.8</v>
      </c>
      <c r="L15" s="188">
        <v>9.24</v>
      </c>
      <c r="M15" s="188">
        <v>6.2</v>
      </c>
      <c r="N15" s="188">
        <v>4.5</v>
      </c>
      <c r="O15" s="189">
        <v>-11.2</v>
      </c>
      <c r="P15" s="52"/>
      <c r="R15" s="48"/>
      <c r="S15" s="48"/>
      <c r="T15" s="48"/>
    </row>
    <row r="16" spans="1:119" ht="12.95" customHeight="1" x14ac:dyDescent="0.25">
      <c r="A16" s="67" t="s">
        <v>56</v>
      </c>
      <c r="B16" s="344" t="s">
        <v>173</v>
      </c>
      <c r="C16" s="240">
        <f t="shared" si="0"/>
        <v>3.2349090909090914</v>
      </c>
      <c r="D16" s="240">
        <f t="shared" si="1"/>
        <v>3.4980000000000002</v>
      </c>
      <c r="E16" s="236">
        <v>0.72399999999999998</v>
      </c>
      <c r="F16" s="187">
        <v>5.69</v>
      </c>
      <c r="G16" s="418">
        <v>6.3</v>
      </c>
      <c r="H16" s="187">
        <v>-3.4</v>
      </c>
      <c r="I16" s="188">
        <v>0.4</v>
      </c>
      <c r="J16" s="187">
        <v>2.2000000000000002</v>
      </c>
      <c r="K16" s="188">
        <v>3.4</v>
      </c>
      <c r="L16" s="413">
        <v>12.67</v>
      </c>
      <c r="M16" s="188">
        <v>1.6</v>
      </c>
      <c r="N16" s="188">
        <v>6.7</v>
      </c>
      <c r="O16" s="189">
        <v>-0.7</v>
      </c>
      <c r="P16" s="52"/>
      <c r="R16" s="48"/>
      <c r="S16" s="48"/>
      <c r="T16" s="48"/>
    </row>
    <row r="17" spans="1:119" ht="12.95" customHeight="1" thickBot="1" x14ac:dyDescent="0.3">
      <c r="A17" s="69" t="s">
        <v>130</v>
      </c>
      <c r="B17" s="345" t="s">
        <v>173</v>
      </c>
      <c r="C17" s="237">
        <f t="shared" si="0"/>
        <v>1.7691818181818184</v>
      </c>
      <c r="D17" s="237">
        <f t="shared" si="1"/>
        <v>2.0201250000000002</v>
      </c>
      <c r="E17" s="237">
        <v>-0.53900000000000003</v>
      </c>
      <c r="F17" s="190">
        <v>1.5</v>
      </c>
      <c r="G17" s="414">
        <v>3.9</v>
      </c>
      <c r="H17" s="190">
        <v>1.2</v>
      </c>
      <c r="I17" s="190">
        <v>1.3</v>
      </c>
      <c r="J17" s="414">
        <v>3.1</v>
      </c>
      <c r="K17" s="190">
        <v>1.9</v>
      </c>
      <c r="L17" s="414">
        <v>3.8000000000000003</v>
      </c>
      <c r="M17" s="190">
        <v>-0.2</v>
      </c>
      <c r="N17" s="190">
        <v>1.4</v>
      </c>
      <c r="O17" s="191">
        <v>2.1</v>
      </c>
      <c r="P17" s="52"/>
      <c r="R17" s="48"/>
      <c r="S17" s="48"/>
      <c r="T17" s="48"/>
    </row>
    <row r="18" spans="1:119" ht="15" customHeight="1" thickBot="1" x14ac:dyDescent="0.25">
      <c r="A18" s="123" t="s">
        <v>131</v>
      </c>
      <c r="B18" s="346"/>
      <c r="C18" s="124"/>
      <c r="D18" s="124"/>
      <c r="E18" s="323"/>
      <c r="F18" s="124"/>
      <c r="G18" s="124"/>
      <c r="H18" s="124"/>
      <c r="I18" s="124"/>
      <c r="J18" s="124"/>
      <c r="K18" s="124"/>
      <c r="L18" s="125"/>
      <c r="M18" s="124"/>
      <c r="N18" s="124"/>
      <c r="O18" s="127"/>
    </row>
    <row r="19" spans="1:119" ht="12.95" customHeight="1" x14ac:dyDescent="0.25">
      <c r="A19" s="129" t="s">
        <v>125</v>
      </c>
      <c r="B19" s="343" t="s">
        <v>173</v>
      </c>
      <c r="C19" s="235">
        <f t="shared" ref="C19:C28" si="2">(SUM(E19:O19))/11</f>
        <v>3.959090909090909</v>
      </c>
      <c r="D19" s="235">
        <f t="shared" ref="D19:D28" si="3">(SUM(E19:L19))/8</f>
        <v>4.7062499999999998</v>
      </c>
      <c r="E19" s="431">
        <v>7.81</v>
      </c>
      <c r="F19" s="416">
        <v>8.3800000000000008</v>
      </c>
      <c r="G19" s="416">
        <v>4.9000000000000004</v>
      </c>
      <c r="H19" s="185">
        <v>6.8</v>
      </c>
      <c r="I19" s="432">
        <v>5.6</v>
      </c>
      <c r="J19" s="185">
        <v>1.5</v>
      </c>
      <c r="K19" s="192">
        <v>1.3</v>
      </c>
      <c r="L19" s="192">
        <v>1.36</v>
      </c>
      <c r="M19" s="192">
        <v>0.9</v>
      </c>
      <c r="N19" s="192">
        <v>1.7</v>
      </c>
      <c r="O19" s="193">
        <v>3.3</v>
      </c>
      <c r="P19" s="53"/>
    </row>
    <row r="20" spans="1:119" ht="12.95" customHeight="1" x14ac:dyDescent="0.25">
      <c r="A20" s="67" t="s">
        <v>132</v>
      </c>
      <c r="B20" s="344" t="s">
        <v>173</v>
      </c>
      <c r="C20" s="240">
        <f t="shared" si="2"/>
        <v>1.6418181818181821</v>
      </c>
      <c r="D20" s="240">
        <f t="shared" si="3"/>
        <v>1.5825000000000002</v>
      </c>
      <c r="E20" s="238">
        <v>-1.19</v>
      </c>
      <c r="F20" s="418">
        <v>4</v>
      </c>
      <c r="G20" s="187">
        <v>-1.1000000000000001</v>
      </c>
      <c r="H20" s="187">
        <v>2.5</v>
      </c>
      <c r="I20" s="194">
        <v>2.6</v>
      </c>
      <c r="J20" s="187">
        <v>1.3</v>
      </c>
      <c r="K20" s="194">
        <v>2.7</v>
      </c>
      <c r="L20" s="194">
        <v>1.85</v>
      </c>
      <c r="M20" s="417">
        <v>3.9</v>
      </c>
      <c r="N20" s="194">
        <v>-3.7</v>
      </c>
      <c r="O20" s="195">
        <v>5.2</v>
      </c>
      <c r="P20" s="53"/>
    </row>
    <row r="21" spans="1:119" s="64" customFormat="1" ht="12.95" customHeight="1" x14ac:dyDescent="0.25">
      <c r="A21" s="67" t="s">
        <v>133</v>
      </c>
      <c r="B21" s="344" t="s">
        <v>173</v>
      </c>
      <c r="C21" s="240">
        <f t="shared" si="2"/>
        <v>5.0609090909090915</v>
      </c>
      <c r="D21" s="240">
        <f t="shared" si="3"/>
        <v>4.9587500000000002</v>
      </c>
      <c r="E21" s="239">
        <v>-3.53</v>
      </c>
      <c r="F21" s="418">
        <v>18.3</v>
      </c>
      <c r="G21" s="196">
        <v>7.8</v>
      </c>
      <c r="H21" s="196">
        <v>14.2</v>
      </c>
      <c r="I21" s="417">
        <v>-13.2</v>
      </c>
      <c r="J21" s="196">
        <v>4.4000000000000004</v>
      </c>
      <c r="K21" s="197">
        <v>-8</v>
      </c>
      <c r="L21" s="417">
        <v>19.7</v>
      </c>
      <c r="M21" s="417">
        <v>17</v>
      </c>
      <c r="N21" s="197">
        <v>-7.7</v>
      </c>
      <c r="O21" s="198">
        <v>6.7</v>
      </c>
      <c r="P21" s="62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</row>
    <row r="22" spans="1:119" s="64" customFormat="1" ht="12.95" customHeight="1" x14ac:dyDescent="0.25">
      <c r="A22" s="67" t="s">
        <v>134</v>
      </c>
      <c r="B22" s="344" t="s">
        <v>173</v>
      </c>
      <c r="C22" s="240">
        <f t="shared" si="2"/>
        <v>-0.93818181818181834</v>
      </c>
      <c r="D22" s="240">
        <f t="shared" si="3"/>
        <v>2.0724999999999998</v>
      </c>
      <c r="E22" s="239">
        <v>-3.32</v>
      </c>
      <c r="F22" s="196">
        <v>-1.47</v>
      </c>
      <c r="G22" s="196">
        <v>1.3</v>
      </c>
      <c r="H22" s="196">
        <v>22.4</v>
      </c>
      <c r="I22" s="197">
        <v>-7.4</v>
      </c>
      <c r="J22" s="196">
        <v>3.4</v>
      </c>
      <c r="K22" s="197">
        <v>0.5</v>
      </c>
      <c r="L22" s="197">
        <v>1.17</v>
      </c>
      <c r="M22" s="197">
        <v>-3.6</v>
      </c>
      <c r="N22" s="417">
        <v>-17.3</v>
      </c>
      <c r="O22" s="198">
        <v>-6</v>
      </c>
      <c r="P22" s="62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</row>
    <row r="23" spans="1:119" s="64" customFormat="1" ht="12.95" customHeight="1" x14ac:dyDescent="0.25">
      <c r="A23" s="67" t="s">
        <v>135</v>
      </c>
      <c r="B23" s="344" t="s">
        <v>173</v>
      </c>
      <c r="C23" s="240">
        <f t="shared" si="2"/>
        <v>-10.076363636363638</v>
      </c>
      <c r="D23" s="240">
        <f t="shared" si="3"/>
        <v>-7.1300000000000008</v>
      </c>
      <c r="E23" s="434">
        <v>-6.21</v>
      </c>
      <c r="F23" s="418">
        <v>-16.8</v>
      </c>
      <c r="G23" s="418">
        <v>8.1999999999999993</v>
      </c>
      <c r="H23" s="418">
        <v>-10.3</v>
      </c>
      <c r="I23" s="417">
        <v>-9.3000000000000007</v>
      </c>
      <c r="J23" s="418">
        <v>-15.3</v>
      </c>
      <c r="K23" s="197">
        <v>-3.1</v>
      </c>
      <c r="L23" s="417">
        <v>-4.2300000000000004</v>
      </c>
      <c r="M23" s="417">
        <v>-10.5</v>
      </c>
      <c r="N23" s="417">
        <v>-19.100000000000001</v>
      </c>
      <c r="O23" s="433">
        <v>-24.2</v>
      </c>
      <c r="P23" s="62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</row>
    <row r="24" spans="1:119" ht="12.95" customHeight="1" x14ac:dyDescent="0.25">
      <c r="A24" s="67" t="s">
        <v>126</v>
      </c>
      <c r="B24" s="344" t="s">
        <v>173</v>
      </c>
      <c r="C24" s="240">
        <f t="shared" si="2"/>
        <v>5.9081818181818173</v>
      </c>
      <c r="D24" s="240">
        <f t="shared" si="3"/>
        <v>6.6112500000000001</v>
      </c>
      <c r="E24" s="238">
        <v>-1.79</v>
      </c>
      <c r="F24" s="418">
        <v>10.9</v>
      </c>
      <c r="G24" s="187">
        <v>5.4</v>
      </c>
      <c r="H24" s="187">
        <v>4.4000000000000004</v>
      </c>
      <c r="I24" s="194">
        <v>6.6</v>
      </c>
      <c r="J24" s="187">
        <v>1.2</v>
      </c>
      <c r="K24" s="194">
        <v>9.6999999999999993</v>
      </c>
      <c r="L24" s="417">
        <v>16.48</v>
      </c>
      <c r="M24" s="194">
        <v>-3.1</v>
      </c>
      <c r="N24" s="194">
        <v>12.4</v>
      </c>
      <c r="O24" s="195">
        <v>2.8</v>
      </c>
      <c r="P24" s="53"/>
    </row>
    <row r="25" spans="1:119" ht="12.95" customHeight="1" x14ac:dyDescent="0.25">
      <c r="A25" s="67" t="s">
        <v>127</v>
      </c>
      <c r="B25" s="344" t="s">
        <v>173</v>
      </c>
      <c r="C25" s="240">
        <f t="shared" si="2"/>
        <v>3.1818181818181817</v>
      </c>
      <c r="D25" s="240">
        <f t="shared" si="3"/>
        <v>2.6625000000000001</v>
      </c>
      <c r="E25" s="238">
        <v>3.23</v>
      </c>
      <c r="F25" s="187">
        <v>-1.36</v>
      </c>
      <c r="G25" s="187">
        <v>-1.9</v>
      </c>
      <c r="H25" s="187">
        <v>3.3</v>
      </c>
      <c r="I25" s="417">
        <v>7.6</v>
      </c>
      <c r="J25" s="187">
        <v>2.7</v>
      </c>
      <c r="K25" s="417">
        <v>6.6</v>
      </c>
      <c r="L25" s="194">
        <v>1.1300000000000001</v>
      </c>
      <c r="M25" s="194">
        <v>-3.1</v>
      </c>
      <c r="N25" s="417">
        <v>8.9</v>
      </c>
      <c r="O25" s="195">
        <v>7.9</v>
      </c>
      <c r="P25" s="53"/>
    </row>
    <row r="26" spans="1:119" ht="12.95" customHeight="1" x14ac:dyDescent="0.25">
      <c r="A26" s="67" t="s">
        <v>129</v>
      </c>
      <c r="B26" s="344" t="s">
        <v>173</v>
      </c>
      <c r="C26" s="240">
        <f t="shared" si="2"/>
        <v>1.2009090909090909</v>
      </c>
      <c r="D26" s="240">
        <f t="shared" si="3"/>
        <v>3.6262500000000002</v>
      </c>
      <c r="E26" s="238">
        <v>-7.19</v>
      </c>
      <c r="F26" s="194">
        <v>-3.59</v>
      </c>
      <c r="G26" s="417">
        <v>14.3</v>
      </c>
      <c r="H26" s="194">
        <v>22.6</v>
      </c>
      <c r="I26" s="194">
        <v>-1.9</v>
      </c>
      <c r="J26" s="187">
        <v>1.9</v>
      </c>
      <c r="K26" s="194">
        <v>1.8</v>
      </c>
      <c r="L26" s="194">
        <v>1.0900000000000001</v>
      </c>
      <c r="M26" s="194">
        <v>-6</v>
      </c>
      <c r="N26" s="194">
        <v>-0.6</v>
      </c>
      <c r="O26" s="195">
        <v>-9.1999999999999993</v>
      </c>
      <c r="P26" s="53"/>
    </row>
    <row r="27" spans="1:119" ht="12.95" customHeight="1" x14ac:dyDescent="0.25">
      <c r="A27" s="67" t="s">
        <v>56</v>
      </c>
      <c r="B27" s="344" t="s">
        <v>173</v>
      </c>
      <c r="C27" s="240">
        <f t="shared" si="2"/>
        <v>3.4745454545454546</v>
      </c>
      <c r="D27" s="240">
        <f t="shared" si="3"/>
        <v>2.8149999999999999</v>
      </c>
      <c r="E27" s="240">
        <v>5.28</v>
      </c>
      <c r="F27" s="485">
        <v>6.6</v>
      </c>
      <c r="G27" s="199">
        <v>4.5</v>
      </c>
      <c r="H27" s="194">
        <v>-7.6</v>
      </c>
      <c r="I27" s="194">
        <v>-1.7</v>
      </c>
      <c r="J27" s="187">
        <v>1.1000000000000001</v>
      </c>
      <c r="K27" s="417">
        <v>8.4</v>
      </c>
      <c r="L27" s="194">
        <v>5.94</v>
      </c>
      <c r="M27" s="194">
        <v>-2.4</v>
      </c>
      <c r="N27" s="417">
        <v>11.5</v>
      </c>
      <c r="O27" s="195">
        <v>6.6</v>
      </c>
      <c r="P27" s="53"/>
    </row>
    <row r="28" spans="1:119" ht="12.95" customHeight="1" thickBot="1" x14ac:dyDescent="0.3">
      <c r="A28" s="69" t="s">
        <v>130</v>
      </c>
      <c r="B28" s="345" t="s">
        <v>173</v>
      </c>
      <c r="C28" s="237">
        <f t="shared" si="2"/>
        <v>2.0836363636363635</v>
      </c>
      <c r="D28" s="237">
        <f t="shared" si="3"/>
        <v>2.3149999999999999</v>
      </c>
      <c r="E28" s="237">
        <v>1.75</v>
      </c>
      <c r="F28" s="435">
        <v>2.36</v>
      </c>
      <c r="G28" s="435">
        <v>1.9</v>
      </c>
      <c r="H28" s="190">
        <v>1.5</v>
      </c>
      <c r="I28" s="414">
        <v>3.2</v>
      </c>
      <c r="J28" s="414">
        <v>2</v>
      </c>
      <c r="K28" s="414">
        <v>2.7</v>
      </c>
      <c r="L28" s="414">
        <v>3.11</v>
      </c>
      <c r="M28" s="190">
        <v>-0.1</v>
      </c>
      <c r="N28" s="414">
        <v>2.9</v>
      </c>
      <c r="O28" s="191">
        <v>1.6</v>
      </c>
      <c r="P28" s="53"/>
    </row>
    <row r="29" spans="1:119" ht="15" customHeight="1" thickBot="1" x14ac:dyDescent="0.25">
      <c r="A29" s="123" t="s">
        <v>136</v>
      </c>
      <c r="B29" s="346"/>
      <c r="C29" s="124"/>
      <c r="D29" s="124"/>
      <c r="E29" s="323"/>
      <c r="F29" s="124"/>
      <c r="G29" s="124"/>
      <c r="H29" s="124"/>
      <c r="I29" s="124"/>
      <c r="J29" s="124"/>
      <c r="K29" s="124"/>
      <c r="L29" s="125"/>
      <c r="M29" s="124"/>
      <c r="N29" s="124"/>
      <c r="O29" s="127"/>
    </row>
    <row r="30" spans="1:119" s="51" customFormat="1" ht="12.95" customHeight="1" x14ac:dyDescent="0.2">
      <c r="A30" s="115" t="s">
        <v>27</v>
      </c>
      <c r="B30" s="347"/>
      <c r="C30" s="337"/>
      <c r="D30" s="337"/>
      <c r="E30" s="324"/>
      <c r="F30" s="181"/>
      <c r="G30" s="181"/>
      <c r="H30" s="182"/>
      <c r="I30" s="182"/>
      <c r="J30" s="181"/>
      <c r="K30" s="181"/>
      <c r="L30" s="183"/>
      <c r="M30" s="181"/>
      <c r="N30" s="181"/>
      <c r="O30" s="184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</row>
    <row r="31" spans="1:119" s="51" customFormat="1" ht="12.95" customHeight="1" x14ac:dyDescent="0.2">
      <c r="A31" s="65" t="s">
        <v>30</v>
      </c>
      <c r="B31" s="348">
        <v>18.8</v>
      </c>
      <c r="C31" s="240">
        <f t="shared" ref="C31:C32" si="4">(SUM(E31:O31))/11</f>
        <v>19.542623754504561</v>
      </c>
      <c r="D31" s="240">
        <f t="shared" ref="D31:D32" si="5">(SUM(E31:L31))/8</f>
        <v>18.839747896255762</v>
      </c>
      <c r="E31" s="325">
        <v>20.2</v>
      </c>
      <c r="F31" s="187">
        <v>15.5</v>
      </c>
      <c r="G31" s="187">
        <v>15.81</v>
      </c>
      <c r="H31" s="187">
        <v>18</v>
      </c>
      <c r="I31" s="187">
        <v>20</v>
      </c>
      <c r="J31" s="187">
        <v>18.401422429953836</v>
      </c>
      <c r="K31" s="187">
        <v>20.90656074009225</v>
      </c>
      <c r="L31" s="187">
        <v>21.900000000000002</v>
      </c>
      <c r="M31" s="187">
        <v>19.350878129504085</v>
      </c>
      <c r="N31" s="201">
        <v>21.8</v>
      </c>
      <c r="O31" s="202">
        <v>23.1</v>
      </c>
      <c r="P31" s="66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</row>
    <row r="32" spans="1:119" s="51" customFormat="1" ht="12.95" customHeight="1" x14ac:dyDescent="0.2">
      <c r="A32" s="65" t="s">
        <v>137</v>
      </c>
      <c r="B32" s="349">
        <v>17.2</v>
      </c>
      <c r="C32" s="240">
        <f t="shared" si="4"/>
        <v>16.412930569704091</v>
      </c>
      <c r="D32" s="240">
        <f t="shared" si="5"/>
        <v>16.102511114342175</v>
      </c>
      <c r="E32" s="325">
        <v>16.100000000000001</v>
      </c>
      <c r="F32" s="490">
        <v>5.98</v>
      </c>
      <c r="G32" s="187">
        <v>14.56</v>
      </c>
      <c r="H32" s="187">
        <v>14.7</v>
      </c>
      <c r="I32" s="187">
        <v>23.6</v>
      </c>
      <c r="J32" s="187">
        <v>13.065538191293998</v>
      </c>
      <c r="K32" s="187">
        <v>21.974550723443411</v>
      </c>
      <c r="L32" s="187">
        <v>18.84</v>
      </c>
      <c r="M32" s="187">
        <v>13.922147352007574</v>
      </c>
      <c r="N32" s="201">
        <v>18.399999999999999</v>
      </c>
      <c r="O32" s="203">
        <v>19.399999999999999</v>
      </c>
      <c r="P32" s="54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</row>
    <row r="33" spans="1:119" s="51" customFormat="1" ht="12.95" customHeight="1" x14ac:dyDescent="0.2">
      <c r="A33" s="70" t="s">
        <v>28</v>
      </c>
      <c r="B33" s="350"/>
      <c r="C33" s="338"/>
      <c r="D33" s="338"/>
      <c r="E33" s="244"/>
      <c r="F33" s="204"/>
      <c r="G33" s="204"/>
      <c r="H33" s="204"/>
      <c r="I33" s="204"/>
      <c r="J33" s="204"/>
      <c r="K33" s="204"/>
      <c r="L33" s="204"/>
      <c r="M33" s="204"/>
      <c r="N33" s="204"/>
      <c r="O33" s="205"/>
      <c r="P33" s="6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</row>
    <row r="34" spans="1:119" s="51" customFormat="1" ht="12.95" customHeight="1" x14ac:dyDescent="0.2">
      <c r="A34" s="67" t="s">
        <v>30</v>
      </c>
      <c r="B34" s="348">
        <v>11.9</v>
      </c>
      <c r="C34" s="240">
        <f t="shared" ref="C34:C35" si="6">(SUM(E34:O34))/11</f>
        <v>10.986828031511042</v>
      </c>
      <c r="D34" s="240">
        <f t="shared" ref="D34:D35" si="7">(SUM(E34:L34))/8</f>
        <v>10.547275891781769</v>
      </c>
      <c r="E34" s="326">
        <v>14.2</v>
      </c>
      <c r="F34" s="206">
        <v>9.5</v>
      </c>
      <c r="G34" s="206">
        <v>8.5</v>
      </c>
      <c r="H34" s="207">
        <v>6.7</v>
      </c>
      <c r="I34" s="188">
        <v>12.6</v>
      </c>
      <c r="J34" s="188">
        <v>10.925961204433138</v>
      </c>
      <c r="K34" s="188">
        <v>10.112245929821013</v>
      </c>
      <c r="L34" s="188">
        <v>11.84</v>
      </c>
      <c r="M34" s="208">
        <v>13.776901212367306</v>
      </c>
      <c r="N34" s="207">
        <v>10.7</v>
      </c>
      <c r="O34" s="209">
        <v>12</v>
      </c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</row>
    <row r="35" spans="1:119" s="51" customFormat="1" ht="12.95" customHeight="1" x14ac:dyDescent="0.2">
      <c r="A35" s="67" t="s">
        <v>137</v>
      </c>
      <c r="B35" s="349">
        <v>9.1</v>
      </c>
      <c r="C35" s="240">
        <f t="shared" si="6"/>
        <v>7.4438946537382575</v>
      </c>
      <c r="D35" s="240">
        <f t="shared" si="7"/>
        <v>7.9644317005829297</v>
      </c>
      <c r="E35" s="238">
        <v>8.07</v>
      </c>
      <c r="F35" s="210">
        <v>7.76</v>
      </c>
      <c r="G35" s="210">
        <v>8.34</v>
      </c>
      <c r="H35" s="194">
        <v>2.2999999999999998</v>
      </c>
      <c r="I35" s="194">
        <v>10.4</v>
      </c>
      <c r="J35" s="194">
        <v>5.8051782189713226</v>
      </c>
      <c r="K35" s="211">
        <v>10.650275385692115</v>
      </c>
      <c r="L35" s="194">
        <v>10.39</v>
      </c>
      <c r="M35" s="194">
        <v>7.5673875864574027</v>
      </c>
      <c r="N35" s="212">
        <v>8.8000000000000007</v>
      </c>
      <c r="O35" s="213">
        <v>1.8</v>
      </c>
      <c r="P35" s="49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</row>
    <row r="36" spans="1:119" s="51" customFormat="1" ht="12.95" customHeight="1" x14ac:dyDescent="0.2">
      <c r="A36" s="70" t="s">
        <v>29</v>
      </c>
      <c r="B36" s="350"/>
      <c r="C36" s="338"/>
      <c r="D36" s="338"/>
      <c r="E36" s="244"/>
      <c r="F36" s="204"/>
      <c r="G36" s="204"/>
      <c r="H36" s="204"/>
      <c r="I36" s="204"/>
      <c r="J36" s="204"/>
      <c r="K36" s="204"/>
      <c r="L36" s="204"/>
      <c r="M36" s="204"/>
      <c r="N36" s="204"/>
      <c r="O36" s="205"/>
      <c r="P36" s="6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</row>
    <row r="37" spans="1:119" s="51" customFormat="1" ht="12.95" customHeight="1" x14ac:dyDescent="0.2">
      <c r="A37" s="67" t="s">
        <v>30</v>
      </c>
      <c r="B37" s="348">
        <v>12.6</v>
      </c>
      <c r="C37" s="240">
        <f t="shared" ref="C37:C38" si="8">(SUM(E37:O37))/11</f>
        <v>10.671835187885817</v>
      </c>
      <c r="D37" s="240">
        <f t="shared" ref="D37:D38" si="9">(SUM(E37:L37))/8</f>
        <v>10.034848982024007</v>
      </c>
      <c r="E37" s="326">
        <v>11.4</v>
      </c>
      <c r="F37" s="214">
        <v>13.1</v>
      </c>
      <c r="G37" s="214">
        <v>10.61</v>
      </c>
      <c r="H37" s="207">
        <v>7.6</v>
      </c>
      <c r="I37" s="188">
        <v>8.1999999999999993</v>
      </c>
      <c r="J37" s="188">
        <v>10.925961204433138</v>
      </c>
      <c r="K37" s="188">
        <v>8.8628306517589319</v>
      </c>
      <c r="L37" s="188">
        <v>9.58</v>
      </c>
      <c r="M37" s="188">
        <v>10.811395210551922</v>
      </c>
      <c r="N37" s="207">
        <v>6.6</v>
      </c>
      <c r="O37" s="209">
        <v>19.7</v>
      </c>
      <c r="P37" s="49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</row>
    <row r="38" spans="1:119" s="51" customFormat="1" ht="12.75" customHeight="1" thickBot="1" x14ac:dyDescent="0.25">
      <c r="A38" s="69" t="s">
        <v>137</v>
      </c>
      <c r="B38" s="351">
        <v>10.9</v>
      </c>
      <c r="C38" s="237">
        <f t="shared" si="8"/>
        <v>9.5282077088990214</v>
      </c>
      <c r="D38" s="237">
        <f t="shared" si="9"/>
        <v>9.5874875904395402</v>
      </c>
      <c r="E38" s="237">
        <v>9.5500000000000007</v>
      </c>
      <c r="F38" s="200">
        <v>8.5299999999999994</v>
      </c>
      <c r="G38" s="200">
        <v>7.37</v>
      </c>
      <c r="H38" s="215">
        <v>5.8</v>
      </c>
      <c r="I38" s="216">
        <v>14.6</v>
      </c>
      <c r="J38" s="190">
        <v>5.8051782189713226</v>
      </c>
      <c r="K38" s="190">
        <v>9.3047225045449995</v>
      </c>
      <c r="L38" s="190">
        <v>15.74</v>
      </c>
      <c r="M38" s="190">
        <v>10.710384074372907</v>
      </c>
      <c r="N38" s="215">
        <v>10.5</v>
      </c>
      <c r="O38" s="217">
        <v>6.9</v>
      </c>
      <c r="P38" s="49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</row>
    <row r="39" spans="1:119" ht="15" customHeight="1" thickBot="1" x14ac:dyDescent="0.25">
      <c r="A39" s="132" t="s">
        <v>280</v>
      </c>
      <c r="B39" s="346"/>
      <c r="C39" s="124"/>
      <c r="D39" s="124"/>
      <c r="E39" s="323"/>
      <c r="F39" s="124"/>
      <c r="G39" s="124"/>
      <c r="H39" s="124"/>
      <c r="I39" s="124"/>
      <c r="J39" s="124"/>
      <c r="K39" s="124"/>
      <c r="L39" s="125"/>
      <c r="M39" s="124"/>
      <c r="N39" s="124"/>
      <c r="O39" s="127"/>
    </row>
    <row r="40" spans="1:119" ht="12.95" customHeight="1" x14ac:dyDescent="0.2">
      <c r="A40" s="104" t="s">
        <v>125</v>
      </c>
      <c r="B40" s="352">
        <v>2.3305509960598259</v>
      </c>
      <c r="C40" s="235">
        <f t="shared" ref="C40:C54" si="10">(SUM(E40:O40))/11</f>
        <v>2.2701270962253028</v>
      </c>
      <c r="D40" s="235">
        <f t="shared" ref="D40:D54" si="11">(SUM(E40:L40))/8</f>
        <v>2.4565452272420893</v>
      </c>
      <c r="E40" s="235">
        <v>0</v>
      </c>
      <c r="F40" s="416">
        <v>6.9</v>
      </c>
      <c r="G40" s="218">
        <v>1.3</v>
      </c>
      <c r="H40" s="185">
        <v>3.0265596046942602</v>
      </c>
      <c r="I40" s="185">
        <v>0.96</v>
      </c>
      <c r="J40" s="185">
        <v>2.841720908080648</v>
      </c>
      <c r="K40" s="416">
        <v>3.6640813051618077</v>
      </c>
      <c r="L40" s="185">
        <v>0.96</v>
      </c>
      <c r="M40" s="185">
        <v>0.21903624054161688</v>
      </c>
      <c r="N40" s="416">
        <v>4.4000000000000004</v>
      </c>
      <c r="O40" s="186">
        <v>0.7</v>
      </c>
      <c r="Q40" s="486"/>
    </row>
    <row r="41" spans="1:119" ht="12.95" customHeight="1" x14ac:dyDescent="0.2">
      <c r="A41" s="70" t="s">
        <v>132</v>
      </c>
      <c r="B41" s="353">
        <v>0.58174552180089678</v>
      </c>
      <c r="C41" s="240">
        <f t="shared" si="10"/>
        <v>0.57461756096989491</v>
      </c>
      <c r="D41" s="240">
        <f t="shared" si="11"/>
        <v>0.67213107984191711</v>
      </c>
      <c r="E41" s="236">
        <v>0</v>
      </c>
      <c r="F41" s="187">
        <v>1.19</v>
      </c>
      <c r="G41" s="219">
        <v>0.28000000000000003</v>
      </c>
      <c r="H41" s="188">
        <v>0.80919931856899496</v>
      </c>
      <c r="I41" s="188">
        <v>0.68</v>
      </c>
      <c r="J41" s="187">
        <v>0.79681274900398402</v>
      </c>
      <c r="K41" s="188">
        <v>1.3510365711623573</v>
      </c>
      <c r="L41" s="188">
        <v>0.27</v>
      </c>
      <c r="M41" s="187">
        <v>4.3744531933508315E-2</v>
      </c>
      <c r="N41" s="188">
        <v>0.8</v>
      </c>
      <c r="O41" s="189">
        <v>0.1</v>
      </c>
      <c r="Q41" s="486"/>
    </row>
    <row r="42" spans="1:119" ht="12.95" customHeight="1" x14ac:dyDescent="0.2">
      <c r="A42" s="70" t="s">
        <v>134</v>
      </c>
      <c r="B42" s="353">
        <v>0.41867989754989088</v>
      </c>
      <c r="C42" s="240">
        <f t="shared" si="10"/>
        <v>0.59319661169912152</v>
      </c>
      <c r="D42" s="240">
        <f t="shared" si="11"/>
        <v>0.5632092388498704</v>
      </c>
      <c r="E42" s="236">
        <v>0</v>
      </c>
      <c r="F42" s="187">
        <v>0.27900000000000003</v>
      </c>
      <c r="G42" s="219">
        <v>0</v>
      </c>
      <c r="H42" s="413">
        <v>2.1126760563380298</v>
      </c>
      <c r="I42" s="188">
        <v>0.28000000000000003</v>
      </c>
      <c r="J42" s="187">
        <v>0.42016806722689076</v>
      </c>
      <c r="K42" s="188">
        <v>1.0638297872340425</v>
      </c>
      <c r="L42" s="188">
        <v>0.35000000000000003</v>
      </c>
      <c r="M42" s="188">
        <v>0.31948881789137379</v>
      </c>
      <c r="N42" s="188">
        <v>0.7</v>
      </c>
      <c r="O42" s="189">
        <v>1</v>
      </c>
      <c r="Q42" s="486"/>
    </row>
    <row r="43" spans="1:119" ht="12.95" customHeight="1" x14ac:dyDescent="0.2">
      <c r="A43" s="70" t="s">
        <v>126</v>
      </c>
      <c r="B43" s="353">
        <v>0.12315337025003469</v>
      </c>
      <c r="C43" s="240">
        <f t="shared" si="10"/>
        <v>0.1672055506676591</v>
      </c>
      <c r="D43" s="240">
        <f t="shared" si="11"/>
        <v>0.21740763216803125</v>
      </c>
      <c r="E43" s="236">
        <v>8.1000000000000003E-2</v>
      </c>
      <c r="F43" s="187">
        <v>0.26200000000000001</v>
      </c>
      <c r="G43" s="219">
        <v>0</v>
      </c>
      <c r="H43" s="188">
        <v>0.65359477124182996</v>
      </c>
      <c r="I43" s="188">
        <v>0.13</v>
      </c>
      <c r="J43" s="187">
        <v>0.24703557312252966</v>
      </c>
      <c r="K43" s="188">
        <v>0.3656307129798903</v>
      </c>
      <c r="L43" s="188">
        <v>0</v>
      </c>
      <c r="M43" s="188">
        <v>0</v>
      </c>
      <c r="N43" s="188">
        <v>0.1</v>
      </c>
      <c r="O43" s="189">
        <v>0</v>
      </c>
      <c r="Q43" s="486"/>
    </row>
    <row r="44" spans="1:119" ht="12.95" customHeight="1" x14ac:dyDescent="0.2">
      <c r="A44" s="70" t="s">
        <v>127</v>
      </c>
      <c r="B44" s="353">
        <v>1.2322001448182569</v>
      </c>
      <c r="C44" s="240">
        <f t="shared" si="10"/>
        <v>1.279135217629795</v>
      </c>
      <c r="D44" s="240">
        <f t="shared" si="11"/>
        <v>1.4055678511931093</v>
      </c>
      <c r="E44" s="236">
        <v>0</v>
      </c>
      <c r="F44" s="418">
        <v>3.36</v>
      </c>
      <c r="G44" s="219">
        <v>0.69</v>
      </c>
      <c r="H44" s="188">
        <v>1.8296169239565501</v>
      </c>
      <c r="I44" s="188">
        <v>0.83</v>
      </c>
      <c r="J44" s="187">
        <v>1.7906336088154271</v>
      </c>
      <c r="K44" s="413">
        <v>2.3542922767728967</v>
      </c>
      <c r="L44" s="188">
        <v>0.39</v>
      </c>
      <c r="M44" s="188">
        <v>0.12594458438287154</v>
      </c>
      <c r="N44" s="188">
        <v>2</v>
      </c>
      <c r="O44" s="189">
        <v>0.7</v>
      </c>
      <c r="Q44" s="486"/>
    </row>
    <row r="45" spans="1:119" ht="12.95" customHeight="1" x14ac:dyDescent="0.2">
      <c r="A45" s="70" t="s">
        <v>128</v>
      </c>
      <c r="B45" s="353">
        <v>0.94695222581951377</v>
      </c>
      <c r="C45" s="240">
        <f t="shared" si="10"/>
        <v>1.1676794387303431</v>
      </c>
      <c r="D45" s="240">
        <f t="shared" si="11"/>
        <v>1.4206738414347375</v>
      </c>
      <c r="E45" s="236">
        <v>0</v>
      </c>
      <c r="F45" s="418">
        <v>3.22</v>
      </c>
      <c r="G45" s="219">
        <v>0.4</v>
      </c>
      <c r="H45" s="188">
        <v>1.9328585961342799</v>
      </c>
      <c r="I45" s="188">
        <v>0.83</v>
      </c>
      <c r="J45" s="187">
        <v>0.97842112317383723</v>
      </c>
      <c r="K45" s="413">
        <v>3.354111012169783</v>
      </c>
      <c r="L45" s="188">
        <v>0.65</v>
      </c>
      <c r="M45" s="188">
        <v>0.17908309455587393</v>
      </c>
      <c r="N45" s="188">
        <v>1.1000000000000001</v>
      </c>
      <c r="O45" s="189">
        <v>0.2</v>
      </c>
      <c r="Q45" s="486"/>
    </row>
    <row r="46" spans="1:119" ht="12.95" customHeight="1" x14ac:dyDescent="0.2">
      <c r="A46" s="70" t="s">
        <v>129</v>
      </c>
      <c r="B46" s="353">
        <v>1.2284404351867886</v>
      </c>
      <c r="C46" s="240">
        <f t="shared" si="10"/>
        <v>1.4596724490663986</v>
      </c>
      <c r="D46" s="240">
        <f t="shared" si="11"/>
        <v>1.7070496174662977</v>
      </c>
      <c r="E46" s="236">
        <v>0</v>
      </c>
      <c r="F46" s="418">
        <v>4.46</v>
      </c>
      <c r="G46" s="219">
        <v>0.52</v>
      </c>
      <c r="H46" s="188">
        <v>1.51515151515152</v>
      </c>
      <c r="I46" s="188">
        <v>0.52</v>
      </c>
      <c r="J46" s="187">
        <v>1.7099056603773584</v>
      </c>
      <c r="K46" s="413">
        <v>3.7513397642015009</v>
      </c>
      <c r="L46" s="188">
        <v>1.18</v>
      </c>
      <c r="M46" s="188">
        <v>0</v>
      </c>
      <c r="N46" s="188">
        <v>1.9</v>
      </c>
      <c r="O46" s="189">
        <v>0.5</v>
      </c>
      <c r="Q46" s="486"/>
    </row>
    <row r="47" spans="1:119" ht="12.95" customHeight="1" x14ac:dyDescent="0.2">
      <c r="A47" s="70" t="s">
        <v>56</v>
      </c>
      <c r="B47" s="353">
        <v>1.4353205112198468</v>
      </c>
      <c r="C47" s="240">
        <f t="shared" si="10"/>
        <v>1.6762461341328134</v>
      </c>
      <c r="D47" s="240">
        <f t="shared" si="11"/>
        <v>2.1143867349692913</v>
      </c>
      <c r="E47" s="236">
        <v>3.6999999999999998E-2</v>
      </c>
      <c r="F47" s="418">
        <v>5.62</v>
      </c>
      <c r="G47" s="219">
        <v>0.56000000000000005</v>
      </c>
      <c r="H47" s="413">
        <v>2.5371828521434798</v>
      </c>
      <c r="I47" s="188">
        <v>0.99</v>
      </c>
      <c r="J47" s="187">
        <v>1.8711766822598057</v>
      </c>
      <c r="K47" s="413">
        <v>4.8197343453510433</v>
      </c>
      <c r="L47" s="188">
        <v>0.48</v>
      </c>
      <c r="M47" s="188">
        <v>0.22361359570661896</v>
      </c>
      <c r="N47" s="188">
        <v>0.9</v>
      </c>
      <c r="O47" s="189">
        <v>0.4</v>
      </c>
      <c r="Q47" s="486"/>
    </row>
    <row r="48" spans="1:119" s="51" customFormat="1" ht="12.95" customHeight="1" x14ac:dyDescent="0.2">
      <c r="A48" s="70" t="s">
        <v>138</v>
      </c>
      <c r="B48" s="353">
        <v>7.3980941618328844</v>
      </c>
      <c r="C48" s="240">
        <f t="shared" si="10"/>
        <v>8.908924452277466</v>
      </c>
      <c r="D48" s="240">
        <f t="shared" si="11"/>
        <v>9.7273115375859049</v>
      </c>
      <c r="E48" s="236">
        <v>0.31</v>
      </c>
      <c r="F48" s="418">
        <v>22.1</v>
      </c>
      <c r="G48" s="219">
        <v>3.46</v>
      </c>
      <c r="H48" s="413">
        <v>12.776412776412799</v>
      </c>
      <c r="I48" s="413">
        <v>9.84</v>
      </c>
      <c r="J48" s="187">
        <v>5.3962900505902187</v>
      </c>
      <c r="K48" s="413">
        <v>20.315789473684209</v>
      </c>
      <c r="L48" s="188">
        <v>3.62</v>
      </c>
      <c r="M48" s="188">
        <v>3.5796766743648964</v>
      </c>
      <c r="N48" s="413">
        <v>13</v>
      </c>
      <c r="O48" s="189">
        <v>3.6</v>
      </c>
      <c r="P48" s="48"/>
      <c r="Q48" s="486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</row>
    <row r="49" spans="1:119" s="459" customFormat="1" ht="12.95" customHeight="1" x14ac:dyDescent="0.2">
      <c r="A49" s="448" t="s">
        <v>139</v>
      </c>
      <c r="B49" s="449">
        <v>2</v>
      </c>
      <c r="C49" s="450">
        <f t="shared" si="10"/>
        <v>1.563780822131851</v>
      </c>
      <c r="D49" s="450">
        <f t="shared" si="11"/>
        <v>1.7835525395410401</v>
      </c>
      <c r="E49" s="452">
        <v>1.9E-2</v>
      </c>
      <c r="F49" s="460">
        <v>4.5199999999999996</v>
      </c>
      <c r="G49" s="453">
        <v>0.74</v>
      </c>
      <c r="H49" s="455">
        <v>2.1601907700939802</v>
      </c>
      <c r="I49" s="454">
        <v>0.89</v>
      </c>
      <c r="J49" s="455">
        <v>1.6355892774059626</v>
      </c>
      <c r="K49" s="456">
        <v>3.6236402688283791</v>
      </c>
      <c r="L49" s="454">
        <v>0.68</v>
      </c>
      <c r="M49" s="454">
        <v>0.28316872712203878</v>
      </c>
      <c r="N49" s="461">
        <v>2.1</v>
      </c>
      <c r="O49" s="457">
        <v>0.55000000000000004</v>
      </c>
      <c r="P49" s="458"/>
      <c r="Q49" s="486"/>
      <c r="R49" s="47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8"/>
      <c r="CF49" s="458"/>
      <c r="CG49" s="458"/>
      <c r="CH49" s="458"/>
      <c r="CI49" s="458"/>
      <c r="CJ49" s="458"/>
      <c r="CK49" s="458"/>
      <c r="CL49" s="458"/>
      <c r="CM49" s="458"/>
      <c r="CN49" s="458"/>
      <c r="CO49" s="458"/>
      <c r="CP49" s="458"/>
      <c r="CQ49" s="458"/>
      <c r="CR49" s="458"/>
      <c r="CS49" s="458"/>
      <c r="CT49" s="458"/>
      <c r="CU49" s="458"/>
      <c r="CV49" s="458"/>
      <c r="CW49" s="458"/>
      <c r="CX49" s="458"/>
      <c r="CY49" s="458"/>
      <c r="CZ49" s="458"/>
      <c r="DA49" s="458"/>
      <c r="DB49" s="458"/>
      <c r="DC49" s="458"/>
      <c r="DD49" s="458"/>
      <c r="DE49" s="458"/>
      <c r="DF49" s="458"/>
      <c r="DG49" s="458"/>
      <c r="DH49" s="458"/>
      <c r="DI49" s="458"/>
      <c r="DJ49" s="458"/>
      <c r="DK49" s="458"/>
      <c r="DL49" s="458"/>
      <c r="DM49" s="458"/>
      <c r="DN49" s="458"/>
      <c r="DO49" s="458"/>
    </row>
    <row r="50" spans="1:119" s="459" customFormat="1" ht="12.95" customHeight="1" x14ac:dyDescent="0.2">
      <c r="A50" s="448" t="s">
        <v>140</v>
      </c>
      <c r="B50" s="449">
        <v>2</v>
      </c>
      <c r="C50" s="450">
        <f t="shared" si="10"/>
        <v>1.8066667456254704</v>
      </c>
      <c r="D50" s="450">
        <f t="shared" si="11"/>
        <v>2.0016428344340929</v>
      </c>
      <c r="E50" s="450">
        <v>4.5999999999999999E-2</v>
      </c>
      <c r="F50" s="455">
        <v>4.68</v>
      </c>
      <c r="G50" s="453">
        <v>0.85</v>
      </c>
      <c r="H50" s="455">
        <v>2.5787965616045798</v>
      </c>
      <c r="I50" s="455">
        <v>1.32</v>
      </c>
      <c r="J50" s="455">
        <v>1.9706407314319017</v>
      </c>
      <c r="K50" s="460">
        <v>3.7677053824362607</v>
      </c>
      <c r="L50" s="455">
        <v>0.8</v>
      </c>
      <c r="M50" s="455">
        <v>0.2901915264074289</v>
      </c>
      <c r="N50" s="461">
        <v>2.9</v>
      </c>
      <c r="O50" s="451">
        <v>0.67</v>
      </c>
      <c r="P50" s="458"/>
      <c r="Q50" s="486"/>
      <c r="R50" s="47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8"/>
      <c r="BQ50" s="458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8"/>
      <c r="CD50" s="458"/>
      <c r="CE50" s="458"/>
      <c r="CF50" s="458"/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8"/>
      <c r="CX50" s="458"/>
      <c r="CY50" s="458"/>
      <c r="CZ50" s="458"/>
      <c r="DA50" s="458"/>
      <c r="DB50" s="458"/>
      <c r="DC50" s="458"/>
      <c r="DD50" s="458"/>
      <c r="DE50" s="458"/>
      <c r="DF50" s="458"/>
      <c r="DG50" s="458"/>
      <c r="DH50" s="458"/>
      <c r="DI50" s="458"/>
      <c r="DJ50" s="458"/>
      <c r="DK50" s="458"/>
      <c r="DL50" s="458"/>
      <c r="DM50" s="458"/>
      <c r="DN50" s="458"/>
      <c r="DO50" s="458"/>
    </row>
    <row r="51" spans="1:119" s="51" customFormat="1" ht="12.95" customHeight="1" x14ac:dyDescent="0.2">
      <c r="A51" s="70" t="s">
        <v>141</v>
      </c>
      <c r="B51" s="353">
        <v>0.65779846848391732</v>
      </c>
      <c r="C51" s="240">
        <f t="shared" si="10"/>
        <v>0.68897648490177765</v>
      </c>
      <c r="D51" s="240">
        <f t="shared" si="11"/>
        <v>0.77665545548416937</v>
      </c>
      <c r="E51" s="240">
        <v>8.0000000000000002E-3</v>
      </c>
      <c r="F51" s="418">
        <v>2.61</v>
      </c>
      <c r="G51" s="219">
        <v>0.46</v>
      </c>
      <c r="H51" s="187">
        <v>0.78006500541711798</v>
      </c>
      <c r="I51" s="187">
        <v>0.16</v>
      </c>
      <c r="J51" s="187">
        <v>0.71346876531779313</v>
      </c>
      <c r="K51" s="187">
        <v>1.3017098731384447</v>
      </c>
      <c r="L51" s="187">
        <v>0.18</v>
      </c>
      <c r="M51" s="187">
        <v>0.11549769004619909</v>
      </c>
      <c r="N51" s="188">
        <v>0.9</v>
      </c>
      <c r="O51" s="220">
        <v>0.35</v>
      </c>
      <c r="P51" s="48"/>
      <c r="Q51" s="486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</row>
    <row r="52" spans="1:119" s="51" customFormat="1" ht="12.95" customHeight="1" x14ac:dyDescent="0.2">
      <c r="A52" s="70" t="s">
        <v>142</v>
      </c>
      <c r="B52" s="353">
        <v>2.7746893251759417</v>
      </c>
      <c r="C52" s="240">
        <f t="shared" si="10"/>
        <v>3.4678619219009246</v>
      </c>
      <c r="D52" s="240">
        <f t="shared" si="11"/>
        <v>4.1588790124422266</v>
      </c>
      <c r="E52" s="236">
        <v>6.0999999999999999E-2</v>
      </c>
      <c r="F52" s="418">
        <v>12.6</v>
      </c>
      <c r="G52" s="219">
        <v>1.39</v>
      </c>
      <c r="H52" s="413">
        <v>4.6937151949085099</v>
      </c>
      <c r="I52" s="188">
        <v>2.0699999999999998</v>
      </c>
      <c r="J52" s="187">
        <v>3.3716075156576202</v>
      </c>
      <c r="K52" s="413">
        <v>7.5447093889716834</v>
      </c>
      <c r="L52" s="188">
        <v>1.54</v>
      </c>
      <c r="M52" s="188">
        <v>0.60544904137235112</v>
      </c>
      <c r="N52" s="413">
        <v>4</v>
      </c>
      <c r="O52" s="189">
        <v>0.27</v>
      </c>
      <c r="P52" s="48"/>
      <c r="Q52" s="486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</row>
    <row r="53" spans="1:119" s="51" customFormat="1" ht="12.95" customHeight="1" x14ac:dyDescent="0.2">
      <c r="A53" s="70" t="s">
        <v>143</v>
      </c>
      <c r="B53" s="353">
        <v>0.56666666666666665</v>
      </c>
      <c r="C53" s="240">
        <f t="shared" si="10"/>
        <v>0.58814222389386406</v>
      </c>
      <c r="D53" s="240">
        <f t="shared" si="11"/>
        <v>0.59647636908651247</v>
      </c>
      <c r="E53" s="236">
        <v>2.5999999999999999E-2</v>
      </c>
      <c r="F53" s="418">
        <v>2.06</v>
      </c>
      <c r="G53" s="219">
        <v>0.39</v>
      </c>
      <c r="H53" s="188">
        <v>0.53953102303382505</v>
      </c>
      <c r="I53" s="188">
        <v>0.16</v>
      </c>
      <c r="J53" s="187">
        <v>0.56655634711392833</v>
      </c>
      <c r="K53" s="188">
        <v>0.85972358254434655</v>
      </c>
      <c r="L53" s="188">
        <v>0.17</v>
      </c>
      <c r="M53" s="188">
        <v>8.7753510140405624E-2</v>
      </c>
      <c r="N53" s="188">
        <v>0.6</v>
      </c>
      <c r="O53" s="189">
        <v>1.01</v>
      </c>
      <c r="P53" s="48"/>
      <c r="Q53" s="486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</row>
    <row r="54" spans="1:119" s="51" customFormat="1" ht="12.95" customHeight="1" thickBot="1" x14ac:dyDescent="0.25">
      <c r="A54" s="71" t="s">
        <v>144</v>
      </c>
      <c r="B54" s="354">
        <v>3.8558364067407029</v>
      </c>
      <c r="C54" s="237">
        <f t="shared" si="10"/>
        <v>4.6521495725453477</v>
      </c>
      <c r="D54" s="237">
        <f t="shared" si="11"/>
        <v>5.2947576999569561</v>
      </c>
      <c r="E54" s="237">
        <v>0.114</v>
      </c>
      <c r="F54" s="414">
        <v>14.2</v>
      </c>
      <c r="G54" s="200">
        <v>1.86</v>
      </c>
      <c r="H54" s="414">
        <v>7.1263304025913898</v>
      </c>
      <c r="I54" s="190">
        <v>3.3</v>
      </c>
      <c r="J54" s="190">
        <v>4.5709536671514641</v>
      </c>
      <c r="K54" s="414">
        <v>9.1867775299127974</v>
      </c>
      <c r="L54" s="190">
        <v>2</v>
      </c>
      <c r="M54" s="190">
        <v>0.68558369834317268</v>
      </c>
      <c r="N54" s="414">
        <v>6.6</v>
      </c>
      <c r="O54" s="191">
        <v>1.53</v>
      </c>
      <c r="P54" s="48"/>
      <c r="Q54" s="486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</row>
    <row r="55" spans="1:119" ht="15" customHeight="1" thickBot="1" x14ac:dyDescent="0.25">
      <c r="A55" s="132" t="s">
        <v>279</v>
      </c>
      <c r="B55" s="346"/>
      <c r="C55" s="124"/>
      <c r="D55" s="124"/>
      <c r="E55" s="323"/>
      <c r="F55" s="124"/>
      <c r="G55" s="124"/>
      <c r="H55" s="124"/>
      <c r="I55" s="124"/>
      <c r="J55" s="124"/>
      <c r="K55" s="124"/>
      <c r="L55" s="125"/>
      <c r="M55" s="124"/>
      <c r="N55" s="124"/>
      <c r="O55" s="127"/>
      <c r="Q55" s="486"/>
    </row>
    <row r="56" spans="1:119" ht="12.95" customHeight="1" x14ac:dyDescent="0.2">
      <c r="A56" s="104" t="s">
        <v>125</v>
      </c>
      <c r="B56" s="352">
        <v>2.9662713825287081</v>
      </c>
      <c r="C56" s="235">
        <f t="shared" ref="C56:C70" si="12">(SUM(E56:O56))/11</f>
        <v>1.4493809072609209</v>
      </c>
      <c r="D56" s="235">
        <f t="shared" ref="D56:D70" si="13">(SUM(E56:L56))/8</f>
        <v>1.5079935578630075</v>
      </c>
      <c r="E56" s="235">
        <v>2.9000000000000001E-2</v>
      </c>
      <c r="F56" s="416">
        <v>1.7999999999999999E-2</v>
      </c>
      <c r="G56" s="218">
        <v>2.0299999999999998</v>
      </c>
      <c r="H56" s="185">
        <v>3.3073929961089501</v>
      </c>
      <c r="I56" s="185">
        <v>1.7</v>
      </c>
      <c r="J56" s="185">
        <v>2.7826086956521738</v>
      </c>
      <c r="K56" s="185">
        <v>1.2969467711429343</v>
      </c>
      <c r="L56" s="185">
        <v>0.9</v>
      </c>
      <c r="M56" s="185">
        <v>0.37924151696606789</v>
      </c>
      <c r="N56" s="185">
        <v>2.7</v>
      </c>
      <c r="O56" s="186">
        <v>0.8</v>
      </c>
      <c r="Q56" s="486"/>
    </row>
    <row r="57" spans="1:119" ht="12.95" customHeight="1" x14ac:dyDescent="0.2">
      <c r="A57" s="70" t="s">
        <v>132</v>
      </c>
      <c r="B57" s="353">
        <v>0.61387360526605539</v>
      </c>
      <c r="C57" s="240">
        <f t="shared" si="12"/>
        <v>0.4075980681554402</v>
      </c>
      <c r="D57" s="240">
        <f t="shared" si="13"/>
        <v>0.44788608285385056</v>
      </c>
      <c r="E57" s="236">
        <v>0</v>
      </c>
      <c r="F57" s="418">
        <v>0</v>
      </c>
      <c r="G57" s="221">
        <v>0.13</v>
      </c>
      <c r="H57" s="188">
        <v>0.88870080406263197</v>
      </c>
      <c r="I57" s="188">
        <v>0.6</v>
      </c>
      <c r="J57" s="187">
        <v>0.76794657762938234</v>
      </c>
      <c r="K57" s="188">
        <v>0.99644128113879005</v>
      </c>
      <c r="L57" s="188">
        <v>0.2</v>
      </c>
      <c r="M57" s="188">
        <v>0.20049008687903763</v>
      </c>
      <c r="N57" s="188">
        <v>0.7</v>
      </c>
      <c r="O57" s="189">
        <v>0</v>
      </c>
      <c r="Q57" s="486"/>
    </row>
    <row r="58" spans="1:119" ht="12.95" customHeight="1" x14ac:dyDescent="0.2">
      <c r="A58" s="70" t="s">
        <v>134</v>
      </c>
      <c r="B58" s="353">
        <v>0.45782697326568295</v>
      </c>
      <c r="C58" s="240">
        <f t="shared" si="12"/>
        <v>0.2905116194272821</v>
      </c>
      <c r="D58" s="240">
        <f t="shared" si="13"/>
        <v>0.17430287430287431</v>
      </c>
      <c r="E58" s="236">
        <v>0</v>
      </c>
      <c r="F58" s="418">
        <v>0</v>
      </c>
      <c r="G58" s="221">
        <v>0</v>
      </c>
      <c r="H58" s="188">
        <v>0</v>
      </c>
      <c r="I58" s="188">
        <v>0</v>
      </c>
      <c r="J58" s="187">
        <v>0.22222222222222221</v>
      </c>
      <c r="K58" s="188">
        <v>0.77220077220077221</v>
      </c>
      <c r="L58" s="188">
        <v>0.4</v>
      </c>
      <c r="M58" s="188">
        <v>0.30120481927710846</v>
      </c>
      <c r="N58" s="413">
        <v>1.5</v>
      </c>
      <c r="O58" s="189">
        <v>0</v>
      </c>
      <c r="Q58" s="486"/>
    </row>
    <row r="59" spans="1:119" ht="12.95" customHeight="1" x14ac:dyDescent="0.2">
      <c r="A59" s="70" t="s">
        <v>126</v>
      </c>
      <c r="B59" s="353">
        <v>0.15122758629888958</v>
      </c>
      <c r="C59" s="240">
        <f t="shared" si="12"/>
        <v>8.1031545805398952E-2</v>
      </c>
      <c r="D59" s="240">
        <f t="shared" si="13"/>
        <v>8.8001344914737975E-2</v>
      </c>
      <c r="E59" s="236">
        <v>0</v>
      </c>
      <c r="F59" s="418">
        <v>0</v>
      </c>
      <c r="G59" s="221">
        <v>0</v>
      </c>
      <c r="H59" s="188">
        <v>0.15503875968992201</v>
      </c>
      <c r="I59" s="188">
        <v>0.1</v>
      </c>
      <c r="J59" s="187">
        <v>0.15105740181268881</v>
      </c>
      <c r="K59" s="188">
        <v>0.29791459781529295</v>
      </c>
      <c r="L59" s="188">
        <v>0</v>
      </c>
      <c r="M59" s="188">
        <v>8.7336244541484712E-2</v>
      </c>
      <c r="N59" s="188">
        <v>0.1</v>
      </c>
      <c r="O59" s="189">
        <v>0</v>
      </c>
      <c r="Q59" s="486"/>
    </row>
    <row r="60" spans="1:119" ht="12.95" customHeight="1" x14ac:dyDescent="0.2">
      <c r="A60" s="70" t="s">
        <v>127</v>
      </c>
      <c r="B60" s="353">
        <v>1.4339543287852348</v>
      </c>
      <c r="C60" s="240">
        <f t="shared" si="12"/>
        <v>0.76336477676972092</v>
      </c>
      <c r="D60" s="240">
        <f t="shared" si="13"/>
        <v>0.77168319995106383</v>
      </c>
      <c r="E60" s="236">
        <v>2.5000000000000001E-2</v>
      </c>
      <c r="F60" s="418">
        <v>0</v>
      </c>
      <c r="G60" s="221">
        <v>0.83</v>
      </c>
      <c r="H60" s="188">
        <v>1.32336018411968</v>
      </c>
      <c r="I60" s="188">
        <v>0.9</v>
      </c>
      <c r="J60" s="187">
        <v>1.7622507342711393</v>
      </c>
      <c r="K60" s="188">
        <v>0.83285468121769102</v>
      </c>
      <c r="L60" s="188">
        <v>0.5</v>
      </c>
      <c r="M60" s="188">
        <v>0.22354694485842028</v>
      </c>
      <c r="N60" s="188">
        <v>1.8</v>
      </c>
      <c r="O60" s="189">
        <v>0.2</v>
      </c>
      <c r="Q60" s="486"/>
    </row>
    <row r="61" spans="1:119" ht="12.95" customHeight="1" x14ac:dyDescent="0.2">
      <c r="A61" s="70" t="s">
        <v>128</v>
      </c>
      <c r="B61" s="353">
        <v>1.0938074193528331</v>
      </c>
      <c r="C61" s="240">
        <f t="shared" si="12"/>
        <v>0.58067681882808209</v>
      </c>
      <c r="D61" s="240">
        <f t="shared" si="13"/>
        <v>0.59968904488896735</v>
      </c>
      <c r="E61" s="236">
        <v>2.1999999999999999E-2</v>
      </c>
      <c r="F61" s="418">
        <v>0</v>
      </c>
      <c r="G61" s="221">
        <v>0.43</v>
      </c>
      <c r="H61" s="188">
        <v>1.24031007751938</v>
      </c>
      <c r="I61" s="188">
        <v>0.8</v>
      </c>
      <c r="J61" s="187">
        <v>0.82735797021511304</v>
      </c>
      <c r="K61" s="188">
        <v>1.0778443113772456</v>
      </c>
      <c r="L61" s="188">
        <v>0.4</v>
      </c>
      <c r="M61" s="188">
        <v>0.38993264799716415</v>
      </c>
      <c r="N61" s="188">
        <v>1.1000000000000001</v>
      </c>
      <c r="O61" s="220">
        <v>0.1</v>
      </c>
      <c r="Q61" s="486"/>
    </row>
    <row r="62" spans="1:119" ht="12.95" customHeight="1" x14ac:dyDescent="0.2">
      <c r="A62" s="67" t="s">
        <v>129</v>
      </c>
      <c r="B62" s="353">
        <v>1.317916454421064</v>
      </c>
      <c r="C62" s="240">
        <f t="shared" si="12"/>
        <v>0.94816947221120884</v>
      </c>
      <c r="D62" s="240">
        <f t="shared" si="13"/>
        <v>0.88126466986003238</v>
      </c>
      <c r="E62" s="240">
        <v>0</v>
      </c>
      <c r="F62" s="418">
        <v>0</v>
      </c>
      <c r="G62" s="221">
        <v>0.72</v>
      </c>
      <c r="H62" s="188">
        <v>1.86046511627907</v>
      </c>
      <c r="I62" s="188">
        <v>1</v>
      </c>
      <c r="J62" s="187">
        <v>1.2719563900666264</v>
      </c>
      <c r="K62" s="188">
        <v>1.4976958525345621</v>
      </c>
      <c r="L62" s="188">
        <v>0.7</v>
      </c>
      <c r="M62" s="188">
        <v>0.37974683544303794</v>
      </c>
      <c r="N62" s="188">
        <v>1.6</v>
      </c>
      <c r="O62" s="189">
        <v>1.4</v>
      </c>
      <c r="Q62" s="486"/>
    </row>
    <row r="63" spans="1:119" ht="12.95" customHeight="1" x14ac:dyDescent="0.2">
      <c r="A63" s="67" t="s">
        <v>56</v>
      </c>
      <c r="B63" s="353">
        <v>1.8382467406789427</v>
      </c>
      <c r="C63" s="240">
        <f t="shared" si="12"/>
        <v>1.0067455498779809</v>
      </c>
      <c r="D63" s="240">
        <f t="shared" si="13"/>
        <v>1.0256126535238752</v>
      </c>
      <c r="E63" s="240">
        <v>0</v>
      </c>
      <c r="F63" s="418">
        <v>3.5999999999999997E-2</v>
      </c>
      <c r="G63" s="221">
        <v>0.74</v>
      </c>
      <c r="H63" s="188">
        <v>2.3140495867768598</v>
      </c>
      <c r="I63" s="188">
        <v>1.2</v>
      </c>
      <c r="J63" s="187">
        <v>1.8643465909090908</v>
      </c>
      <c r="K63" s="188">
        <v>1.0505050505050506</v>
      </c>
      <c r="L63" s="188">
        <v>1</v>
      </c>
      <c r="M63" s="188">
        <v>0.26929982046678635</v>
      </c>
      <c r="N63" s="188">
        <v>1.8</v>
      </c>
      <c r="O63" s="189">
        <v>0.8</v>
      </c>
      <c r="Q63" s="486"/>
    </row>
    <row r="64" spans="1:119" ht="12.95" customHeight="1" x14ac:dyDescent="0.2">
      <c r="A64" s="67" t="s">
        <v>138</v>
      </c>
      <c r="B64" s="353">
        <v>8.3578392578222616</v>
      </c>
      <c r="C64" s="240">
        <f t="shared" si="12"/>
        <v>5.4196490608983092</v>
      </c>
      <c r="D64" s="240">
        <f t="shared" si="13"/>
        <v>5.0587912017519336</v>
      </c>
      <c r="E64" s="240">
        <v>9.8000000000000004E-2</v>
      </c>
      <c r="F64" s="418">
        <v>0</v>
      </c>
      <c r="G64" s="221">
        <v>2.85</v>
      </c>
      <c r="H64" s="413">
        <v>9.4086021505376305</v>
      </c>
      <c r="I64" s="413">
        <v>11.2</v>
      </c>
      <c r="J64" s="187">
        <v>6.7035670356703561</v>
      </c>
      <c r="K64" s="188">
        <v>6.3101604278074861</v>
      </c>
      <c r="L64" s="188">
        <v>3.9</v>
      </c>
      <c r="M64" s="188">
        <v>4.2458100558659213</v>
      </c>
      <c r="N64" s="413">
        <v>10.8</v>
      </c>
      <c r="O64" s="189">
        <v>4.0999999999999996</v>
      </c>
      <c r="Q64" s="486"/>
    </row>
    <row r="65" spans="1:17" ht="12.95" customHeight="1" x14ac:dyDescent="0.2">
      <c r="A65" s="67" t="s">
        <v>139</v>
      </c>
      <c r="B65" s="353">
        <v>2</v>
      </c>
      <c r="C65" s="240">
        <f t="shared" si="12"/>
        <v>0.91542624328385003</v>
      </c>
      <c r="D65" s="240">
        <f t="shared" si="13"/>
        <v>0.90648116761778674</v>
      </c>
      <c r="E65" s="240">
        <v>2.5000000000000001E-2</v>
      </c>
      <c r="F65" s="418">
        <v>0</v>
      </c>
      <c r="G65" s="221">
        <v>1.1100000000000001</v>
      </c>
      <c r="H65" s="187">
        <v>1.78646785764524</v>
      </c>
      <c r="I65" s="194">
        <v>1.1000000000000001</v>
      </c>
      <c r="J65" s="187">
        <v>1.5797274337562812</v>
      </c>
      <c r="K65" s="194">
        <v>1.0506540495407737</v>
      </c>
      <c r="L65" s="187">
        <v>0.6</v>
      </c>
      <c r="M65" s="194">
        <v>0.47783933518005539</v>
      </c>
      <c r="N65" s="188">
        <v>1.8</v>
      </c>
      <c r="O65" s="220">
        <v>0.54</v>
      </c>
      <c r="Q65" s="486"/>
    </row>
    <row r="66" spans="1:17" ht="12.95" customHeight="1" x14ac:dyDescent="0.2">
      <c r="A66" s="67" t="s">
        <v>140</v>
      </c>
      <c r="B66" s="353">
        <v>2</v>
      </c>
      <c r="C66" s="240">
        <f t="shared" si="12"/>
        <v>1.1699569123064273</v>
      </c>
      <c r="D66" s="240">
        <f t="shared" si="13"/>
        <v>1.1543601107972192</v>
      </c>
      <c r="E66" s="240">
        <v>7.0000000000000001E-3</v>
      </c>
      <c r="F66" s="418">
        <v>1.7000000000000001E-2</v>
      </c>
      <c r="G66" s="219">
        <v>0.93</v>
      </c>
      <c r="H66" s="455">
        <v>2.3175965665236</v>
      </c>
      <c r="I66" s="187">
        <v>1.5</v>
      </c>
      <c r="J66" s="187">
        <v>1.9914081840687345</v>
      </c>
      <c r="K66" s="187">
        <v>1.6718761357854182</v>
      </c>
      <c r="L66" s="187">
        <v>0.8</v>
      </c>
      <c r="M66" s="187">
        <v>0.51464514899294744</v>
      </c>
      <c r="N66" s="455">
        <v>2.5</v>
      </c>
      <c r="O66" s="195">
        <v>0.62</v>
      </c>
      <c r="Q66" s="486"/>
    </row>
    <row r="67" spans="1:17" ht="12.95" customHeight="1" x14ac:dyDescent="0.2">
      <c r="A67" s="67" t="s">
        <v>141</v>
      </c>
      <c r="B67" s="353">
        <v>0.82381101032136395</v>
      </c>
      <c r="C67" s="240">
        <f t="shared" si="12"/>
        <v>0.47544259499948871</v>
      </c>
      <c r="D67" s="240">
        <f t="shared" si="13"/>
        <v>0.39853043329519233</v>
      </c>
      <c r="E67" s="240">
        <v>1.7000000000000001E-2</v>
      </c>
      <c r="F67" s="418">
        <v>0</v>
      </c>
      <c r="G67" s="221">
        <v>0.66</v>
      </c>
      <c r="H67" s="187">
        <v>0.65331010452961702</v>
      </c>
      <c r="I67" s="187">
        <v>0.4</v>
      </c>
      <c r="J67" s="187">
        <v>0.78545780969479351</v>
      </c>
      <c r="K67" s="187">
        <v>0.47247555213712777</v>
      </c>
      <c r="L67" s="188">
        <v>0.2</v>
      </c>
      <c r="M67" s="187">
        <v>0.25162507863283706</v>
      </c>
      <c r="N67" s="188">
        <v>0.8</v>
      </c>
      <c r="O67" s="220">
        <v>0.99</v>
      </c>
      <c r="Q67" s="486"/>
    </row>
    <row r="68" spans="1:17" ht="12.95" customHeight="1" x14ac:dyDescent="0.2">
      <c r="A68" s="67" t="s">
        <v>142</v>
      </c>
      <c r="B68" s="353">
        <v>3.4063525109624444</v>
      </c>
      <c r="C68" s="240">
        <f t="shared" si="12"/>
        <v>1.7492121250485142</v>
      </c>
      <c r="D68" s="240">
        <f t="shared" si="13"/>
        <v>1.8091675899343629</v>
      </c>
      <c r="E68" s="240">
        <v>5.1999999999999998E-2</v>
      </c>
      <c r="F68" s="418">
        <v>0</v>
      </c>
      <c r="G68" s="221">
        <v>1.9</v>
      </c>
      <c r="H68" s="188">
        <v>3.8537941994437799</v>
      </c>
      <c r="I68" s="188">
        <v>2.2999999999999998</v>
      </c>
      <c r="J68" s="187">
        <v>3.0185994511637362</v>
      </c>
      <c r="K68" s="188">
        <v>2.0489470688673879</v>
      </c>
      <c r="L68" s="188">
        <v>1.3</v>
      </c>
      <c r="M68" s="188">
        <v>0.91799265605875158</v>
      </c>
      <c r="N68" s="188">
        <v>3.5</v>
      </c>
      <c r="O68" s="189">
        <v>0.35</v>
      </c>
      <c r="Q68" s="486"/>
    </row>
    <row r="69" spans="1:17" ht="12.95" customHeight="1" x14ac:dyDescent="0.2">
      <c r="A69" s="70" t="s">
        <v>143</v>
      </c>
      <c r="B69" s="353">
        <v>0.58185651616001899</v>
      </c>
      <c r="C69" s="240">
        <f t="shared" si="12"/>
        <v>0.42198082011056859</v>
      </c>
      <c r="D69" s="240">
        <f t="shared" si="13"/>
        <v>0.28220690813632121</v>
      </c>
      <c r="E69" s="236">
        <v>0</v>
      </c>
      <c r="F69" s="418">
        <v>0</v>
      </c>
      <c r="G69" s="221">
        <v>0.4</v>
      </c>
      <c r="H69" s="188">
        <v>0.51891891891891895</v>
      </c>
      <c r="I69" s="188">
        <v>0.2</v>
      </c>
      <c r="J69" s="187">
        <v>0.58103458001917985</v>
      </c>
      <c r="K69" s="188">
        <v>0.3577017661524704</v>
      </c>
      <c r="L69" s="188">
        <v>0.2</v>
      </c>
      <c r="M69" s="188">
        <v>0.14413375612568463</v>
      </c>
      <c r="N69" s="188">
        <v>0.6</v>
      </c>
      <c r="O69" s="419">
        <v>1.64</v>
      </c>
      <c r="Q69" s="486"/>
    </row>
    <row r="70" spans="1:17" ht="12.95" customHeight="1" thickBot="1" x14ac:dyDescent="0.25">
      <c r="A70" s="71" t="s">
        <v>144</v>
      </c>
      <c r="B70" s="355">
        <v>4.3601234306244825</v>
      </c>
      <c r="C70" s="237">
        <f t="shared" si="12"/>
        <v>2.7500478787809803</v>
      </c>
      <c r="D70" s="237">
        <f t="shared" si="13"/>
        <v>2.7903396517784618</v>
      </c>
      <c r="E70" s="237">
        <v>2.7E-2</v>
      </c>
      <c r="F70" s="414">
        <v>7.6999999999999999E-2</v>
      </c>
      <c r="G70" s="200">
        <v>1.91</v>
      </c>
      <c r="H70" s="414">
        <v>5.8350951374207201</v>
      </c>
      <c r="I70" s="190">
        <v>3.7</v>
      </c>
      <c r="J70" s="190">
        <v>4.5580535879273176</v>
      </c>
      <c r="K70" s="190">
        <v>4.1155684888796511</v>
      </c>
      <c r="L70" s="190">
        <v>2.1</v>
      </c>
      <c r="M70" s="190">
        <v>1.2378094523630907</v>
      </c>
      <c r="N70" s="414">
        <v>5.7</v>
      </c>
      <c r="O70" s="191">
        <v>0.99</v>
      </c>
      <c r="Q70" s="486"/>
    </row>
    <row r="71" spans="1:17" ht="15" customHeight="1" thickBot="1" x14ac:dyDescent="0.25">
      <c r="A71" s="132" t="s">
        <v>278</v>
      </c>
      <c r="B71" s="346"/>
      <c r="C71" s="124"/>
      <c r="D71" s="124"/>
      <c r="E71" s="323"/>
      <c r="F71" s="124"/>
      <c r="G71" s="124"/>
      <c r="H71" s="124"/>
      <c r="I71" s="124"/>
      <c r="J71" s="124"/>
      <c r="K71" s="124"/>
      <c r="L71" s="125"/>
      <c r="M71" s="124"/>
      <c r="N71" s="124"/>
      <c r="O71" s="127"/>
      <c r="Q71" s="486"/>
    </row>
    <row r="72" spans="1:17" ht="12.95" customHeight="1" x14ac:dyDescent="0.2">
      <c r="A72" s="129" t="s">
        <v>125</v>
      </c>
      <c r="B72" s="352">
        <v>7.5</v>
      </c>
      <c r="C72" s="235">
        <f t="shared" ref="C72:C86" si="14">(SUM(E72:O72))/11</f>
        <v>4.1212546939368435</v>
      </c>
      <c r="D72" s="235">
        <f t="shared" ref="D72:D86" si="15">(SUM(E72:L72))/8</f>
        <v>4.6277765781177598</v>
      </c>
      <c r="E72" s="235">
        <v>2.42</v>
      </c>
      <c r="F72" s="185">
        <v>7.92</v>
      </c>
      <c r="G72" s="218">
        <v>2.76</v>
      </c>
      <c r="H72" s="185">
        <v>4.8795552810376801</v>
      </c>
      <c r="I72" s="185">
        <v>4.0999999999999996</v>
      </c>
      <c r="J72" s="185">
        <v>5.6040641371646291</v>
      </c>
      <c r="K72" s="185">
        <v>6.3385932067397706</v>
      </c>
      <c r="L72" s="185">
        <v>3</v>
      </c>
      <c r="M72" s="185">
        <v>1.9115890083632019</v>
      </c>
      <c r="N72" s="185">
        <v>5.3</v>
      </c>
      <c r="O72" s="186">
        <v>1.1000000000000001</v>
      </c>
      <c r="Q72" s="486"/>
    </row>
    <row r="73" spans="1:17" ht="12.95" customHeight="1" x14ac:dyDescent="0.2">
      <c r="A73" s="67" t="s">
        <v>132</v>
      </c>
      <c r="B73" s="353">
        <v>1.3</v>
      </c>
      <c r="C73" s="240">
        <f t="shared" si="14"/>
        <v>0.71388103078209997</v>
      </c>
      <c r="D73" s="240">
        <f t="shared" si="15"/>
        <v>0.84291625109616608</v>
      </c>
      <c r="E73" s="236">
        <v>0.17</v>
      </c>
      <c r="F73" s="187">
        <v>1.24</v>
      </c>
      <c r="G73" s="221">
        <v>0.56000000000000005</v>
      </c>
      <c r="H73" s="188">
        <v>0.851788756388416</v>
      </c>
      <c r="I73" s="188">
        <v>0.9</v>
      </c>
      <c r="J73" s="187">
        <v>1.1041548093340923</v>
      </c>
      <c r="K73" s="188">
        <v>1.5373864430468203</v>
      </c>
      <c r="L73" s="188">
        <v>0.38</v>
      </c>
      <c r="M73" s="188">
        <v>0.10936132983377078</v>
      </c>
      <c r="N73" s="188">
        <v>0.8</v>
      </c>
      <c r="O73" s="189">
        <v>0.2</v>
      </c>
      <c r="Q73" s="486"/>
    </row>
    <row r="74" spans="1:17" ht="12.95" customHeight="1" x14ac:dyDescent="0.2">
      <c r="A74" s="67" t="s">
        <v>134</v>
      </c>
      <c r="B74" s="353">
        <v>1.1000000000000001</v>
      </c>
      <c r="C74" s="240">
        <f t="shared" si="14"/>
        <v>0.9890590364584223</v>
      </c>
      <c r="D74" s="240">
        <f t="shared" si="15"/>
        <v>0.88008397065748711</v>
      </c>
      <c r="E74" s="236">
        <v>0</v>
      </c>
      <c r="F74" s="187">
        <v>0.28000000000000003</v>
      </c>
      <c r="G74" s="221">
        <v>0</v>
      </c>
      <c r="H74" s="413">
        <v>2.1126760563380298</v>
      </c>
      <c r="I74" s="188">
        <v>0.3</v>
      </c>
      <c r="J74" s="187">
        <v>0.84033613445378152</v>
      </c>
      <c r="K74" s="413">
        <v>2.1276595744680851</v>
      </c>
      <c r="L74" s="188">
        <v>1.3800000000000001</v>
      </c>
      <c r="M74" s="188">
        <v>0.63897763578274758</v>
      </c>
      <c r="N74" s="413">
        <v>2.2000000000000002</v>
      </c>
      <c r="O74" s="189">
        <v>1</v>
      </c>
      <c r="Q74" s="486"/>
    </row>
    <row r="75" spans="1:17" ht="12.95" customHeight="1" x14ac:dyDescent="0.2">
      <c r="A75" s="67" t="s">
        <v>126</v>
      </c>
      <c r="B75" s="353">
        <v>0.5</v>
      </c>
      <c r="C75" s="240">
        <f t="shared" si="14"/>
        <v>0.17033347017897785</v>
      </c>
      <c r="D75" s="240">
        <f t="shared" si="15"/>
        <v>0.22170852149609452</v>
      </c>
      <c r="E75" s="236">
        <v>0.161</v>
      </c>
      <c r="F75" s="187">
        <v>0.19700000000000001</v>
      </c>
      <c r="G75" s="221">
        <v>0</v>
      </c>
      <c r="H75" s="188">
        <v>0.65359477124182996</v>
      </c>
      <c r="I75" s="188">
        <v>0.1</v>
      </c>
      <c r="J75" s="187">
        <v>0.29644268774703553</v>
      </c>
      <c r="K75" s="188">
        <v>0.3656307129798903</v>
      </c>
      <c r="L75" s="188">
        <v>0</v>
      </c>
      <c r="M75" s="188">
        <v>0</v>
      </c>
      <c r="N75" s="188">
        <v>0.1</v>
      </c>
      <c r="O75" s="189">
        <v>0</v>
      </c>
      <c r="Q75" s="486"/>
    </row>
    <row r="76" spans="1:17" ht="12.95" customHeight="1" x14ac:dyDescent="0.2">
      <c r="A76" s="67" t="s">
        <v>127</v>
      </c>
      <c r="B76" s="353">
        <v>3.4</v>
      </c>
      <c r="C76" s="240">
        <f t="shared" si="14"/>
        <v>2.1126212612845929</v>
      </c>
      <c r="D76" s="240">
        <f t="shared" si="15"/>
        <v>2.3729902544174486</v>
      </c>
      <c r="E76" s="236">
        <v>1.1299999999999999</v>
      </c>
      <c r="F76" s="187">
        <v>3.52</v>
      </c>
      <c r="G76" s="221">
        <v>1.32</v>
      </c>
      <c r="H76" s="188">
        <v>2.8016009148084602</v>
      </c>
      <c r="I76" s="188">
        <v>2.1</v>
      </c>
      <c r="J76" s="187">
        <v>2.8160391796755433</v>
      </c>
      <c r="K76" s="188">
        <v>3.6462819408555842</v>
      </c>
      <c r="L76" s="188">
        <v>1.6500000000000001</v>
      </c>
      <c r="M76" s="188">
        <v>0.65491183879093195</v>
      </c>
      <c r="N76" s="188">
        <v>2.5</v>
      </c>
      <c r="O76" s="189">
        <v>1.1000000000000001</v>
      </c>
      <c r="Q76" s="486"/>
    </row>
    <row r="77" spans="1:17" ht="12.95" customHeight="1" x14ac:dyDescent="0.2">
      <c r="A77" s="67" t="s">
        <v>128</v>
      </c>
      <c r="B77" s="353">
        <v>2.2000000000000002</v>
      </c>
      <c r="C77" s="240">
        <f t="shared" si="14"/>
        <v>1.4561287396222149</v>
      </c>
      <c r="D77" s="240">
        <f t="shared" si="15"/>
        <v>1.7484520886137833</v>
      </c>
      <c r="E77" s="236">
        <v>0.34399999999999997</v>
      </c>
      <c r="F77" s="418">
        <v>3.3</v>
      </c>
      <c r="G77" s="221">
        <v>0.67</v>
      </c>
      <c r="H77" s="188">
        <v>2.2380467955239101</v>
      </c>
      <c r="I77" s="188">
        <v>1.2</v>
      </c>
      <c r="J77" s="187">
        <v>1.7155877228253587</v>
      </c>
      <c r="K77" s="413">
        <v>3.7399821905609976</v>
      </c>
      <c r="L77" s="188">
        <v>0.78</v>
      </c>
      <c r="M77" s="188">
        <v>0.42979942693409745</v>
      </c>
      <c r="N77" s="188">
        <v>1.3</v>
      </c>
      <c r="O77" s="189">
        <v>0.3</v>
      </c>
      <c r="Q77" s="486"/>
    </row>
    <row r="78" spans="1:17" ht="12.95" customHeight="1" x14ac:dyDescent="0.2">
      <c r="A78" s="67" t="s">
        <v>129</v>
      </c>
      <c r="B78" s="353">
        <v>2.7</v>
      </c>
      <c r="C78" s="240">
        <f t="shared" si="14"/>
        <v>2.1870657085826708</v>
      </c>
      <c r="D78" s="240">
        <f t="shared" si="15"/>
        <v>2.4707503811483065</v>
      </c>
      <c r="E78" s="236">
        <v>0.72599999999999998</v>
      </c>
      <c r="F78" s="418">
        <v>4.84</v>
      </c>
      <c r="G78" s="221">
        <v>1.03</v>
      </c>
      <c r="H78" s="188">
        <v>1.94805194805195</v>
      </c>
      <c r="I78" s="188">
        <v>1.7</v>
      </c>
      <c r="J78" s="187">
        <v>3.3018867924528301</v>
      </c>
      <c r="K78" s="413">
        <v>4.180064308681672</v>
      </c>
      <c r="L78" s="188">
        <v>2.04</v>
      </c>
      <c r="M78" s="188">
        <v>0.89171974522292996</v>
      </c>
      <c r="N78" s="188">
        <v>2.4</v>
      </c>
      <c r="O78" s="189">
        <v>1</v>
      </c>
      <c r="Q78" s="486"/>
    </row>
    <row r="79" spans="1:17" ht="12.95" customHeight="1" x14ac:dyDescent="0.2">
      <c r="A79" s="67" t="s">
        <v>56</v>
      </c>
      <c r="B79" s="353">
        <v>4.5</v>
      </c>
      <c r="C79" s="240">
        <f t="shared" si="14"/>
        <v>2.6412628199907009</v>
      </c>
      <c r="D79" s="240">
        <f t="shared" si="15"/>
        <v>3.2044778801705771</v>
      </c>
      <c r="E79" s="236">
        <v>0.76900000000000002</v>
      </c>
      <c r="F79" s="418">
        <v>6.31</v>
      </c>
      <c r="G79" s="221">
        <v>1.96</v>
      </c>
      <c r="H79" s="188">
        <v>3.6745406824147002</v>
      </c>
      <c r="I79" s="188">
        <v>1.9</v>
      </c>
      <c r="J79" s="187">
        <v>3.472472112270601</v>
      </c>
      <c r="K79" s="413">
        <v>6.2998102466793178</v>
      </c>
      <c r="L79" s="188">
        <v>1.25</v>
      </c>
      <c r="M79" s="188">
        <v>1.1180679785330949</v>
      </c>
      <c r="N79" s="188">
        <v>1.6</v>
      </c>
      <c r="O79" s="189">
        <v>0.7</v>
      </c>
      <c r="Q79" s="486"/>
    </row>
    <row r="80" spans="1:17" ht="12.95" customHeight="1" x14ac:dyDescent="0.2">
      <c r="A80" s="67" t="s">
        <v>138</v>
      </c>
      <c r="B80" s="353">
        <v>15.1</v>
      </c>
      <c r="C80" s="240">
        <f t="shared" si="14"/>
        <v>13.000020667545424</v>
      </c>
      <c r="D80" s="240">
        <f t="shared" si="15"/>
        <v>14.176240889006596</v>
      </c>
      <c r="E80" s="236">
        <v>3.22</v>
      </c>
      <c r="F80" s="418">
        <v>29.4</v>
      </c>
      <c r="G80" s="221">
        <v>9.98</v>
      </c>
      <c r="H80" s="188">
        <v>15.7248157248157</v>
      </c>
      <c r="I80" s="188">
        <v>12.4</v>
      </c>
      <c r="J80" s="187">
        <v>11.129848229342327</v>
      </c>
      <c r="K80" s="413">
        <v>24.105263157894736</v>
      </c>
      <c r="L80" s="188">
        <v>7.45</v>
      </c>
      <c r="M80" s="188">
        <v>7.3903002309468819</v>
      </c>
      <c r="N80" s="188">
        <v>15.9</v>
      </c>
      <c r="O80" s="189">
        <v>6.3</v>
      </c>
      <c r="Q80" s="486"/>
    </row>
    <row r="81" spans="1:17" ht="12.95" customHeight="1" x14ac:dyDescent="0.2">
      <c r="A81" s="67" t="s">
        <v>139</v>
      </c>
      <c r="B81" s="353">
        <v>4.2</v>
      </c>
      <c r="C81" s="240">
        <f t="shared" si="14"/>
        <v>2.5552255551270298</v>
      </c>
      <c r="D81" s="240">
        <f t="shared" si="15"/>
        <v>2.9257175818385841</v>
      </c>
      <c r="E81" s="238">
        <v>1.06</v>
      </c>
      <c r="F81" s="187">
        <v>4.96</v>
      </c>
      <c r="G81" s="221">
        <v>1.72</v>
      </c>
      <c r="H81" s="194">
        <v>3.4086127086547902</v>
      </c>
      <c r="I81" s="194">
        <v>2.4</v>
      </c>
      <c r="J81" s="187">
        <v>2.9777030170716867</v>
      </c>
      <c r="K81" s="194">
        <v>5.0994249289821934</v>
      </c>
      <c r="L81" s="194">
        <v>1.78</v>
      </c>
      <c r="M81" s="194">
        <v>1.2017404516886525</v>
      </c>
      <c r="N81" s="194">
        <v>2.6</v>
      </c>
      <c r="O81" s="195">
        <v>0.9</v>
      </c>
      <c r="Q81" s="486"/>
    </row>
    <row r="82" spans="1:17" ht="12.95" customHeight="1" x14ac:dyDescent="0.2">
      <c r="A82" s="67" t="s">
        <v>140</v>
      </c>
      <c r="B82" s="353">
        <v>4</v>
      </c>
      <c r="C82" s="240">
        <f t="shared" si="14"/>
        <v>2.6746298164861546</v>
      </c>
      <c r="D82" s="240">
        <f t="shared" si="15"/>
        <v>2.9716324096114559</v>
      </c>
      <c r="E82" s="238">
        <v>0.97299999999999998</v>
      </c>
      <c r="F82" s="418">
        <v>5.12</v>
      </c>
      <c r="G82" s="221">
        <v>1.82</v>
      </c>
      <c r="H82" s="187">
        <v>3.30945558739255</v>
      </c>
      <c r="I82" s="194">
        <v>2.5</v>
      </c>
      <c r="J82" s="187">
        <v>3.4422467489891813</v>
      </c>
      <c r="K82" s="194">
        <v>4.858356940509915</v>
      </c>
      <c r="L82" s="194">
        <v>1.75</v>
      </c>
      <c r="M82" s="187">
        <v>1.147868704456052</v>
      </c>
      <c r="N82" s="194">
        <v>3.5</v>
      </c>
      <c r="O82" s="220">
        <v>1</v>
      </c>
      <c r="Q82" s="486"/>
    </row>
    <row r="83" spans="1:17" ht="12.95" customHeight="1" x14ac:dyDescent="0.2">
      <c r="A83" s="67" t="s">
        <v>141</v>
      </c>
      <c r="B83" s="353">
        <v>2.2999999999999998</v>
      </c>
      <c r="C83" s="240">
        <f t="shared" si="14"/>
        <v>1.2408775743732716</v>
      </c>
      <c r="D83" s="240">
        <f t="shared" si="15"/>
        <v>1.423520818480174</v>
      </c>
      <c r="E83" s="240">
        <v>0.80800000000000005</v>
      </c>
      <c r="F83" s="187">
        <v>2.89</v>
      </c>
      <c r="G83" s="221">
        <v>0.95</v>
      </c>
      <c r="H83" s="188">
        <v>1.3651137594799601</v>
      </c>
      <c r="I83" s="187">
        <v>0.9</v>
      </c>
      <c r="J83" s="187">
        <v>1.3397963073906651</v>
      </c>
      <c r="K83" s="187">
        <v>2.1952564809707664</v>
      </c>
      <c r="L83" s="187">
        <v>0.94000000000000006</v>
      </c>
      <c r="M83" s="188">
        <v>0.66148677026459479</v>
      </c>
      <c r="N83" s="187">
        <v>1.1000000000000001</v>
      </c>
      <c r="O83" s="189">
        <v>0.5</v>
      </c>
      <c r="Q83" s="486"/>
    </row>
    <row r="84" spans="1:17" ht="12.95" customHeight="1" x14ac:dyDescent="0.2">
      <c r="A84" s="67" t="s">
        <v>142</v>
      </c>
      <c r="B84" s="353">
        <v>7.4</v>
      </c>
      <c r="C84" s="240">
        <f t="shared" si="14"/>
        <v>5.3591547272493907</v>
      </c>
      <c r="D84" s="240">
        <f t="shared" si="15"/>
        <v>6.4138175683332008</v>
      </c>
      <c r="E84" s="236">
        <v>2.0499999999999998</v>
      </c>
      <c r="F84" s="418">
        <v>14.6</v>
      </c>
      <c r="G84" s="221">
        <v>3.42</v>
      </c>
      <c r="H84" s="188">
        <v>7.15990453460621</v>
      </c>
      <c r="I84" s="188">
        <v>4.7</v>
      </c>
      <c r="J84" s="187">
        <v>6.1169102296450939</v>
      </c>
      <c r="K84" s="413">
        <v>10.003725782414307</v>
      </c>
      <c r="L84" s="188">
        <v>3.2600000000000002</v>
      </c>
      <c r="M84" s="188">
        <v>2.2401614530776994</v>
      </c>
      <c r="N84" s="188">
        <v>4.9000000000000004</v>
      </c>
      <c r="O84" s="189">
        <v>0.5</v>
      </c>
      <c r="Q84" s="486"/>
    </row>
    <row r="85" spans="1:17" ht="12.95" customHeight="1" x14ac:dyDescent="0.2">
      <c r="A85" s="67" t="s">
        <v>143</v>
      </c>
      <c r="B85" s="353">
        <v>1.5</v>
      </c>
      <c r="C85" s="240">
        <f t="shared" si="14"/>
        <v>1.0085046582885797</v>
      </c>
      <c r="D85" s="240">
        <f t="shared" si="15"/>
        <v>1.0330667600609935</v>
      </c>
      <c r="E85" s="236">
        <v>0.54500000000000004</v>
      </c>
      <c r="F85" s="187">
        <v>2.2000000000000002</v>
      </c>
      <c r="G85" s="221">
        <v>0.77</v>
      </c>
      <c r="H85" s="188">
        <v>0.83004772774434499</v>
      </c>
      <c r="I85" s="188">
        <v>0.7</v>
      </c>
      <c r="J85" s="187">
        <v>1.0994558815280193</v>
      </c>
      <c r="K85" s="188">
        <v>1.4800304712155838</v>
      </c>
      <c r="L85" s="188">
        <v>0.64</v>
      </c>
      <c r="M85" s="188">
        <v>0.42901716068642748</v>
      </c>
      <c r="N85" s="188">
        <v>0.8</v>
      </c>
      <c r="O85" s="189">
        <v>1.6</v>
      </c>
      <c r="Q85" s="486"/>
    </row>
    <row r="86" spans="1:17" ht="12.95" customHeight="1" thickBot="1" x14ac:dyDescent="0.25">
      <c r="A86" s="69" t="s">
        <v>144</v>
      </c>
      <c r="B86" s="354">
        <v>8.6999999999999993</v>
      </c>
      <c r="C86" s="237">
        <f t="shared" si="14"/>
        <v>6.6968481354385725</v>
      </c>
      <c r="D86" s="237">
        <f t="shared" si="15"/>
        <v>7.6391793265822558</v>
      </c>
      <c r="E86" s="237">
        <v>2.39</v>
      </c>
      <c r="F86" s="414">
        <v>17.2</v>
      </c>
      <c r="G86" s="200">
        <v>4.13</v>
      </c>
      <c r="H86" s="190">
        <v>8.8385006941230895</v>
      </c>
      <c r="I86" s="190">
        <v>5.7</v>
      </c>
      <c r="J86" s="190">
        <v>7.7810097652191974</v>
      </c>
      <c r="K86" s="414">
        <v>11.153924153315756</v>
      </c>
      <c r="L86" s="190">
        <v>3.92</v>
      </c>
      <c r="M86" s="190">
        <v>2.5518948771662537</v>
      </c>
      <c r="N86" s="190">
        <v>7.8</v>
      </c>
      <c r="O86" s="191">
        <v>2.2000000000000002</v>
      </c>
      <c r="Q86" s="486"/>
    </row>
    <row r="87" spans="1:17" ht="15" customHeight="1" thickBot="1" x14ac:dyDescent="0.25">
      <c r="A87" s="132" t="s">
        <v>283</v>
      </c>
      <c r="B87" s="346"/>
      <c r="C87" s="124"/>
      <c r="D87" s="124"/>
      <c r="E87" s="323"/>
      <c r="F87" s="124"/>
      <c r="G87" s="124"/>
      <c r="H87" s="124"/>
      <c r="I87" s="124"/>
      <c r="J87" s="124"/>
      <c r="K87" s="124"/>
      <c r="L87" s="125"/>
      <c r="M87" s="124"/>
      <c r="N87" s="124"/>
      <c r="O87" s="127"/>
      <c r="Q87" s="486"/>
    </row>
    <row r="88" spans="1:17" ht="12.95" customHeight="1" x14ac:dyDescent="0.2">
      <c r="A88" s="105" t="s">
        <v>125</v>
      </c>
      <c r="B88" s="356">
        <v>69.343084788381432</v>
      </c>
      <c r="C88" s="235">
        <f t="shared" ref="C88:C99" si="16">(SUM(E88:O88))/11</f>
        <v>69.332617233069087</v>
      </c>
      <c r="D88" s="235">
        <f t="shared" ref="D88:D99" si="17">(SUM(E88:L88))/8</f>
        <v>69.324672470858289</v>
      </c>
      <c r="E88" s="241">
        <v>72.7</v>
      </c>
      <c r="F88" s="432">
        <v>63.1</v>
      </c>
      <c r="G88" s="421">
        <v>68</v>
      </c>
      <c r="H88" s="421">
        <v>62.631253860407703</v>
      </c>
      <c r="I88" s="222">
        <v>73.400000000000006</v>
      </c>
      <c r="J88" s="192">
        <v>73.440228607715511</v>
      </c>
      <c r="K88" s="222">
        <v>69.055897298742977</v>
      </c>
      <c r="L88" s="222">
        <v>72.27</v>
      </c>
      <c r="M88" s="421">
        <v>67.861409796893668</v>
      </c>
      <c r="N88" s="421">
        <v>66.5</v>
      </c>
      <c r="O88" s="193">
        <v>73.7</v>
      </c>
      <c r="P88" s="50"/>
      <c r="Q88" s="486"/>
    </row>
    <row r="89" spans="1:17" ht="12.95" customHeight="1" x14ac:dyDescent="0.2">
      <c r="A89" s="67" t="s">
        <v>132</v>
      </c>
      <c r="B89" s="353">
        <v>97.2</v>
      </c>
      <c r="C89" s="240">
        <f t="shared" si="16"/>
        <v>97.607238926929142</v>
      </c>
      <c r="D89" s="240">
        <f t="shared" si="17"/>
        <v>97.406421153573959</v>
      </c>
      <c r="E89" s="240">
        <v>98.5</v>
      </c>
      <c r="F89" s="187">
        <v>96.3</v>
      </c>
      <c r="G89" s="187">
        <v>97.74</v>
      </c>
      <c r="H89" s="187">
        <v>97.742759795570706</v>
      </c>
      <c r="I89" s="187">
        <v>97.6</v>
      </c>
      <c r="J89" s="187">
        <v>96.425725668753557</v>
      </c>
      <c r="K89" s="187">
        <v>96.342883764267413</v>
      </c>
      <c r="L89" s="187">
        <v>98.600000000000009</v>
      </c>
      <c r="M89" s="187">
        <v>98.928258967629048</v>
      </c>
      <c r="N89" s="187">
        <v>96.4</v>
      </c>
      <c r="O89" s="220">
        <v>99.1</v>
      </c>
      <c r="Q89" s="486"/>
    </row>
    <row r="90" spans="1:17" ht="12.95" customHeight="1" x14ac:dyDescent="0.2">
      <c r="A90" s="67" t="s">
        <v>133</v>
      </c>
      <c r="B90" s="353">
        <v>100</v>
      </c>
      <c r="C90" s="240">
        <f t="shared" si="16"/>
        <v>99.616437339205689</v>
      </c>
      <c r="D90" s="240">
        <f t="shared" si="17"/>
        <v>99.54636559996294</v>
      </c>
      <c r="E90" s="240">
        <v>99.8</v>
      </c>
      <c r="F90" s="418">
        <v>98.6</v>
      </c>
      <c r="G90" s="223">
        <v>99.41</v>
      </c>
      <c r="H90" s="187">
        <v>100</v>
      </c>
      <c r="I90" s="187">
        <v>100</v>
      </c>
      <c r="J90" s="418">
        <v>98.792943361188492</v>
      </c>
      <c r="K90" s="187">
        <v>99.767981438515079</v>
      </c>
      <c r="L90" s="187">
        <v>100</v>
      </c>
      <c r="M90" s="187">
        <v>99.809885931558938</v>
      </c>
      <c r="N90" s="187">
        <v>99.6</v>
      </c>
      <c r="O90" s="220">
        <v>100</v>
      </c>
      <c r="Q90" s="486"/>
    </row>
    <row r="91" spans="1:17" ht="12.95" customHeight="1" x14ac:dyDescent="0.2">
      <c r="A91" s="67" t="s">
        <v>134</v>
      </c>
      <c r="B91" s="353">
        <v>96.145115505393974</v>
      </c>
      <c r="C91" s="240">
        <f t="shared" si="16"/>
        <v>97.050108513437863</v>
      </c>
      <c r="D91" s="240">
        <f t="shared" si="17"/>
        <v>96.991143614922748</v>
      </c>
      <c r="E91" s="240">
        <v>98.8</v>
      </c>
      <c r="F91" s="187">
        <v>98.6</v>
      </c>
      <c r="G91" s="187">
        <v>97.54</v>
      </c>
      <c r="H91" s="418">
        <v>95.070422535211307</v>
      </c>
      <c r="I91" s="187">
        <v>97.7</v>
      </c>
      <c r="J91" s="187">
        <v>96.638655462184872</v>
      </c>
      <c r="K91" s="187">
        <v>95.39007092198581</v>
      </c>
      <c r="L91" s="187">
        <v>96.19</v>
      </c>
      <c r="M91" s="187">
        <v>98.722044728434497</v>
      </c>
      <c r="N91" s="418">
        <v>94.8</v>
      </c>
      <c r="O91" s="220">
        <v>98.1</v>
      </c>
      <c r="Q91" s="486"/>
    </row>
    <row r="92" spans="1:17" ht="12.95" customHeight="1" x14ac:dyDescent="0.2">
      <c r="A92" s="67" t="s">
        <v>135</v>
      </c>
      <c r="B92" s="353">
        <v>99.9</v>
      </c>
      <c r="C92" s="240">
        <f t="shared" si="16"/>
        <v>99.683712323660075</v>
      </c>
      <c r="D92" s="240">
        <f t="shared" si="17"/>
        <v>99.615104445032586</v>
      </c>
      <c r="E92" s="240">
        <v>100</v>
      </c>
      <c r="F92" s="418">
        <v>97.7</v>
      </c>
      <c r="G92" s="223">
        <v>100</v>
      </c>
      <c r="H92" s="187">
        <v>99.255247122545697</v>
      </c>
      <c r="I92" s="187">
        <v>100</v>
      </c>
      <c r="J92" s="187">
        <v>100</v>
      </c>
      <c r="K92" s="187">
        <v>99.96558843771507</v>
      </c>
      <c r="L92" s="187">
        <v>100</v>
      </c>
      <c r="M92" s="187">
        <v>100</v>
      </c>
      <c r="N92" s="187">
        <v>99.6</v>
      </c>
      <c r="O92" s="220">
        <v>100</v>
      </c>
      <c r="Q92" s="486"/>
    </row>
    <row r="93" spans="1:17" ht="12.95" customHeight="1" x14ac:dyDescent="0.2">
      <c r="A93" s="67" t="s">
        <v>126</v>
      </c>
      <c r="B93" s="353">
        <v>97.625694302146329</v>
      </c>
      <c r="C93" s="240">
        <f t="shared" si="16"/>
        <v>98.271271598769502</v>
      </c>
      <c r="D93" s="240">
        <f t="shared" si="17"/>
        <v>98.372998448308081</v>
      </c>
      <c r="E93" s="240">
        <v>99.8</v>
      </c>
      <c r="F93" s="187">
        <v>97.9</v>
      </c>
      <c r="G93" s="187">
        <v>98.71</v>
      </c>
      <c r="H93" s="418">
        <v>96.078431372549005</v>
      </c>
      <c r="I93" s="187">
        <v>99</v>
      </c>
      <c r="J93" s="187">
        <v>98.517786561264813</v>
      </c>
      <c r="K93" s="187">
        <v>97.257769652650822</v>
      </c>
      <c r="L93" s="187">
        <v>99.72</v>
      </c>
      <c r="M93" s="187">
        <v>100</v>
      </c>
      <c r="N93" s="418">
        <v>94.4</v>
      </c>
      <c r="O93" s="220">
        <v>99.6</v>
      </c>
      <c r="Q93" s="486"/>
    </row>
    <row r="94" spans="1:17" ht="12.95" customHeight="1" x14ac:dyDescent="0.2">
      <c r="A94" s="67" t="s">
        <v>127</v>
      </c>
      <c r="B94" s="353">
        <v>89.372844546474667</v>
      </c>
      <c r="C94" s="240">
        <f t="shared" si="16"/>
        <v>88.950602087102325</v>
      </c>
      <c r="D94" s="240">
        <f t="shared" si="17"/>
        <v>88.64945822241053</v>
      </c>
      <c r="E94" s="240">
        <v>90.6</v>
      </c>
      <c r="F94" s="418">
        <v>83.1</v>
      </c>
      <c r="G94" s="187">
        <v>90.06</v>
      </c>
      <c r="H94" s="187">
        <v>90.222984562607195</v>
      </c>
      <c r="I94" s="187">
        <v>89.5</v>
      </c>
      <c r="J94" s="187">
        <v>89.837771655953475</v>
      </c>
      <c r="K94" s="418">
        <v>86.304909560723516</v>
      </c>
      <c r="L94" s="187">
        <v>89.570000000000007</v>
      </c>
      <c r="M94" s="187">
        <v>91.460957178841312</v>
      </c>
      <c r="N94" s="418">
        <v>87.3</v>
      </c>
      <c r="O94" s="220">
        <v>90.5</v>
      </c>
      <c r="Q94" s="486"/>
    </row>
    <row r="95" spans="1:17" ht="12.95" customHeight="1" x14ac:dyDescent="0.2">
      <c r="A95" s="67" t="s">
        <v>128</v>
      </c>
      <c r="B95" s="353">
        <v>88.096939538807021</v>
      </c>
      <c r="C95" s="240">
        <f t="shared" si="16"/>
        <v>86.124836507772955</v>
      </c>
      <c r="D95" s="240">
        <f t="shared" si="17"/>
        <v>86.218498335723623</v>
      </c>
      <c r="E95" s="420">
        <v>85.1</v>
      </c>
      <c r="F95" s="418">
        <v>85.7</v>
      </c>
      <c r="G95" s="418">
        <v>84.48</v>
      </c>
      <c r="H95" s="187">
        <v>90.030518819939005</v>
      </c>
      <c r="I95" s="418">
        <v>83.3</v>
      </c>
      <c r="J95" s="187">
        <v>90.43023723361479</v>
      </c>
      <c r="K95" s="418">
        <v>81.567230632235095</v>
      </c>
      <c r="L95" s="187">
        <v>89.14</v>
      </c>
      <c r="M95" s="187">
        <v>88.825214899713473</v>
      </c>
      <c r="N95" s="418">
        <v>80.900000000000006</v>
      </c>
      <c r="O95" s="220">
        <v>87.9</v>
      </c>
      <c r="Q95" s="486"/>
    </row>
    <row r="96" spans="1:17" ht="12.95" customHeight="1" x14ac:dyDescent="0.2">
      <c r="A96" s="67" t="s">
        <v>129</v>
      </c>
      <c r="B96" s="353">
        <v>88.560734669184072</v>
      </c>
      <c r="C96" s="240">
        <f t="shared" si="16"/>
        <v>88.748185575901985</v>
      </c>
      <c r="D96" s="240">
        <f t="shared" si="17"/>
        <v>89.216175549030837</v>
      </c>
      <c r="E96" s="240">
        <v>94.7</v>
      </c>
      <c r="F96" s="418">
        <v>84.9</v>
      </c>
      <c r="G96" s="187">
        <v>92.35</v>
      </c>
      <c r="H96" s="187">
        <v>86.147186147186105</v>
      </c>
      <c r="I96" s="187">
        <v>91.8</v>
      </c>
      <c r="J96" s="187">
        <v>90.448113207547166</v>
      </c>
      <c r="K96" s="418">
        <v>83.494105037513407</v>
      </c>
      <c r="L96" s="187">
        <v>89.89</v>
      </c>
      <c r="M96" s="187">
        <v>90.70063694267516</v>
      </c>
      <c r="N96" s="418">
        <v>77.7</v>
      </c>
      <c r="O96" s="220">
        <v>94.1</v>
      </c>
      <c r="Q96" s="486"/>
    </row>
    <row r="97" spans="1:17" ht="12.95" customHeight="1" x14ac:dyDescent="0.2">
      <c r="A97" s="67" t="s">
        <v>56</v>
      </c>
      <c r="B97" s="353">
        <v>86.302648740062523</v>
      </c>
      <c r="C97" s="240">
        <f t="shared" si="16"/>
        <v>86.975560022892452</v>
      </c>
      <c r="D97" s="240">
        <f t="shared" si="17"/>
        <v>87.820464798918977</v>
      </c>
      <c r="E97" s="240">
        <v>96.7</v>
      </c>
      <c r="F97" s="418">
        <v>77.099999999999994</v>
      </c>
      <c r="G97" s="223">
        <v>93.93</v>
      </c>
      <c r="H97" s="418">
        <v>79.615048118985101</v>
      </c>
      <c r="I97" s="187">
        <v>94.3</v>
      </c>
      <c r="J97" s="187">
        <v>93.594818279956812</v>
      </c>
      <c r="K97" s="418">
        <v>80.113851992409863</v>
      </c>
      <c r="L97" s="187">
        <v>87.210000000000008</v>
      </c>
      <c r="M97" s="187">
        <v>94.767441860465112</v>
      </c>
      <c r="N97" s="418">
        <v>75.900000000000006</v>
      </c>
      <c r="O97" s="423">
        <v>83.5</v>
      </c>
      <c r="P97" s="48"/>
      <c r="Q97" s="486"/>
    </row>
    <row r="98" spans="1:17" ht="12.95" customHeight="1" x14ac:dyDescent="0.2">
      <c r="A98" s="67" t="s">
        <v>139</v>
      </c>
      <c r="B98" s="353">
        <v>83.456127160812272</v>
      </c>
      <c r="C98" s="240">
        <f t="shared" si="16"/>
        <v>83.022781225955157</v>
      </c>
      <c r="D98" s="240">
        <f t="shared" si="17"/>
        <v>83.37645506489271</v>
      </c>
      <c r="E98" s="240">
        <v>85.7</v>
      </c>
      <c r="F98" s="418">
        <v>78.400000000000006</v>
      </c>
      <c r="G98" s="223">
        <v>83.74</v>
      </c>
      <c r="H98" s="418">
        <v>83.279562350960902</v>
      </c>
      <c r="I98" s="187">
        <v>84.5</v>
      </c>
      <c r="J98" s="187">
        <v>86.843706381303463</v>
      </c>
      <c r="K98" s="418">
        <v>79.4983717868773</v>
      </c>
      <c r="L98" s="187">
        <v>85.05</v>
      </c>
      <c r="M98" s="187">
        <v>84.038952966365073</v>
      </c>
      <c r="N98" s="418">
        <v>77</v>
      </c>
      <c r="O98" s="220">
        <v>85.2</v>
      </c>
      <c r="Q98" s="486"/>
    </row>
    <row r="99" spans="1:17" ht="12.95" customHeight="1" thickBot="1" x14ac:dyDescent="0.25">
      <c r="A99" s="69" t="s">
        <v>140</v>
      </c>
      <c r="B99" s="354">
        <v>85.556848510849434</v>
      </c>
      <c r="C99" s="237">
        <f t="shared" si="16"/>
        <v>85.826698244146584</v>
      </c>
      <c r="D99" s="237">
        <f t="shared" si="17"/>
        <v>86.310920119879654</v>
      </c>
      <c r="E99" s="242">
        <v>88.4</v>
      </c>
      <c r="F99" s="414">
        <v>80.7</v>
      </c>
      <c r="G99" s="224">
        <v>90.08</v>
      </c>
      <c r="H99" s="225">
        <v>85.630372492836699</v>
      </c>
      <c r="I99" s="225">
        <v>87.4</v>
      </c>
      <c r="J99" s="190">
        <v>87.210869486030674</v>
      </c>
      <c r="K99" s="422">
        <v>83.286118980169974</v>
      </c>
      <c r="L99" s="225">
        <v>87.78</v>
      </c>
      <c r="M99" s="225">
        <v>86.0063197265751</v>
      </c>
      <c r="N99" s="414">
        <v>80.5</v>
      </c>
      <c r="O99" s="191">
        <v>87.1</v>
      </c>
      <c r="Q99" s="486"/>
    </row>
    <row r="100" spans="1:17" ht="15" customHeight="1" thickBot="1" x14ac:dyDescent="0.25">
      <c r="A100" s="132" t="s">
        <v>281</v>
      </c>
      <c r="B100" s="346"/>
      <c r="C100" s="124"/>
      <c r="D100" s="124"/>
      <c r="E100" s="323"/>
      <c r="F100" s="124"/>
      <c r="G100" s="124"/>
      <c r="H100" s="124"/>
      <c r="I100" s="124"/>
      <c r="J100" s="124"/>
      <c r="K100" s="124"/>
      <c r="L100" s="125"/>
      <c r="M100" s="124"/>
      <c r="N100" s="124"/>
      <c r="O100" s="127"/>
    </row>
    <row r="101" spans="1:17" ht="12.95" customHeight="1" x14ac:dyDescent="0.2">
      <c r="A101" s="104" t="s">
        <v>125</v>
      </c>
      <c r="B101" s="352">
        <v>6.0230624312014953</v>
      </c>
      <c r="C101" s="235">
        <f t="shared" ref="C101:C112" si="18">(SUM(E101:O101))/11</f>
        <v>4.1701341686536013</v>
      </c>
      <c r="D101" s="235">
        <f t="shared" ref="D101:D112" si="19">(SUM(E101:L101))/8</f>
        <v>3.0621328387062139</v>
      </c>
      <c r="E101" s="235">
        <v>4.5</v>
      </c>
      <c r="F101" s="185">
        <v>4.0999999999999996</v>
      </c>
      <c r="G101" s="226">
        <v>1.65</v>
      </c>
      <c r="H101" s="185">
        <v>4.2406311637080902</v>
      </c>
      <c r="I101" s="185">
        <v>0.03</v>
      </c>
      <c r="J101" s="185">
        <v>4.6044098573281458</v>
      </c>
      <c r="K101" s="185">
        <v>3.2920216886134779</v>
      </c>
      <c r="L101" s="192">
        <v>2.08</v>
      </c>
      <c r="M101" s="185">
        <v>3.374413145539906</v>
      </c>
      <c r="N101" s="416">
        <v>13.2</v>
      </c>
      <c r="O101" s="186">
        <v>4.8</v>
      </c>
      <c r="Q101" s="486"/>
    </row>
    <row r="102" spans="1:17" ht="12.95" customHeight="1" x14ac:dyDescent="0.2">
      <c r="A102" s="70" t="s">
        <v>132</v>
      </c>
      <c r="B102" s="353">
        <v>2.9929927509274816</v>
      </c>
      <c r="C102" s="240">
        <f t="shared" si="18"/>
        <v>2.8290488911315892</v>
      </c>
      <c r="D102" s="240">
        <f t="shared" si="19"/>
        <v>2.4593679383282656</v>
      </c>
      <c r="E102" s="240">
        <v>2.1</v>
      </c>
      <c r="F102" s="187">
        <v>2.6</v>
      </c>
      <c r="G102" s="210">
        <v>2.64</v>
      </c>
      <c r="H102" s="187">
        <v>2.8322440087145999</v>
      </c>
      <c r="I102" s="187">
        <v>1.96</v>
      </c>
      <c r="J102" s="187">
        <v>3.0692952425923741</v>
      </c>
      <c r="K102" s="418">
        <v>3.7234042553191489</v>
      </c>
      <c r="L102" s="194">
        <v>0.75</v>
      </c>
      <c r="M102" s="187">
        <v>2.1445942958213573</v>
      </c>
      <c r="N102" s="187">
        <v>1.1000000000000001</v>
      </c>
      <c r="O102" s="423">
        <v>8.1999999999999993</v>
      </c>
      <c r="Q102" s="486"/>
    </row>
    <row r="103" spans="1:17" ht="12.95" customHeight="1" x14ac:dyDescent="0.2">
      <c r="A103" s="70" t="s">
        <v>133</v>
      </c>
      <c r="B103" s="353">
        <v>0.79497821062532348</v>
      </c>
      <c r="C103" s="240">
        <f t="shared" si="18"/>
        <v>0.38780391782839768</v>
      </c>
      <c r="D103" s="240">
        <f t="shared" si="19"/>
        <v>0.43561133939499913</v>
      </c>
      <c r="E103" s="240">
        <v>0.4</v>
      </c>
      <c r="F103" s="187">
        <v>0.2</v>
      </c>
      <c r="G103" s="210">
        <v>0</v>
      </c>
      <c r="H103" s="187">
        <v>0</v>
      </c>
      <c r="I103" s="187">
        <v>1.01</v>
      </c>
      <c r="J103" s="418">
        <v>1.4097744360902256</v>
      </c>
      <c r="K103" s="187">
        <v>0.46511627906976744</v>
      </c>
      <c r="L103" s="194">
        <v>0</v>
      </c>
      <c r="M103" s="187">
        <v>0.38095238095238093</v>
      </c>
      <c r="N103" s="187">
        <v>0.4</v>
      </c>
      <c r="O103" s="220">
        <v>0</v>
      </c>
      <c r="Q103" s="486"/>
    </row>
    <row r="104" spans="1:17" ht="12.95" customHeight="1" x14ac:dyDescent="0.2">
      <c r="A104" s="70" t="s">
        <v>134</v>
      </c>
      <c r="B104" s="353">
        <v>1.9422655575158114</v>
      </c>
      <c r="C104" s="240">
        <f t="shared" si="18"/>
        <v>1.5188445089312865</v>
      </c>
      <c r="D104" s="240">
        <f t="shared" si="19"/>
        <v>1.5700050509132053</v>
      </c>
      <c r="E104" s="240">
        <v>1.7</v>
      </c>
      <c r="F104" s="187">
        <v>1.7</v>
      </c>
      <c r="G104" s="210">
        <v>1.01</v>
      </c>
      <c r="H104" s="187">
        <v>0</v>
      </c>
      <c r="I104" s="187">
        <v>1.74</v>
      </c>
      <c r="J104" s="187">
        <v>2.3913043478260869</v>
      </c>
      <c r="K104" s="187">
        <v>1.8587360594795539</v>
      </c>
      <c r="L104" s="194">
        <v>2.16</v>
      </c>
      <c r="M104" s="187">
        <v>0.64724919093851141</v>
      </c>
      <c r="N104" s="187">
        <v>1.6</v>
      </c>
      <c r="O104" s="220">
        <v>1.9</v>
      </c>
      <c r="Q104" s="486"/>
    </row>
    <row r="105" spans="1:17" ht="12.95" customHeight="1" x14ac:dyDescent="0.2">
      <c r="A105" s="70" t="s">
        <v>135</v>
      </c>
      <c r="B105" s="353">
        <v>0.59399493777358658</v>
      </c>
      <c r="C105" s="240">
        <f t="shared" si="18"/>
        <v>5.5771165149847327E-2</v>
      </c>
      <c r="D105" s="240">
        <f t="shared" si="19"/>
        <v>4.6746592697397241E-2</v>
      </c>
      <c r="E105" s="240">
        <v>0</v>
      </c>
      <c r="F105" s="187">
        <v>0.1</v>
      </c>
      <c r="G105" s="210">
        <v>0.1</v>
      </c>
      <c r="H105" s="187">
        <v>6.8212824010914094E-2</v>
      </c>
      <c r="I105" s="187">
        <v>0.08</v>
      </c>
      <c r="J105" s="187">
        <v>2.5759917568263783E-2</v>
      </c>
      <c r="K105" s="187">
        <v>0</v>
      </c>
      <c r="L105" s="194">
        <v>0</v>
      </c>
      <c r="M105" s="187">
        <v>3.9510075069142628E-2</v>
      </c>
      <c r="N105" s="187">
        <v>0.2</v>
      </c>
      <c r="O105" s="220">
        <v>0</v>
      </c>
      <c r="Q105" s="486"/>
    </row>
    <row r="106" spans="1:17" ht="12.95" customHeight="1" x14ac:dyDescent="0.2">
      <c r="A106" s="70" t="s">
        <v>126</v>
      </c>
      <c r="B106" s="353">
        <v>3.0303030303030307E-3</v>
      </c>
      <c r="C106" s="240">
        <f t="shared" si="18"/>
        <v>8.5440874914559112E-3</v>
      </c>
      <c r="D106" s="240">
        <f t="shared" si="19"/>
        <v>1.1748120300751879E-2</v>
      </c>
      <c r="E106" s="240">
        <v>0</v>
      </c>
      <c r="F106" s="187">
        <v>0</v>
      </c>
      <c r="G106" s="210">
        <v>0</v>
      </c>
      <c r="H106" s="187">
        <v>0</v>
      </c>
      <c r="I106" s="187">
        <v>0</v>
      </c>
      <c r="J106" s="187">
        <v>0</v>
      </c>
      <c r="K106" s="187">
        <v>9.3984962406015032E-2</v>
      </c>
      <c r="L106" s="194">
        <v>0</v>
      </c>
      <c r="M106" s="187">
        <v>0</v>
      </c>
      <c r="N106" s="187">
        <v>0</v>
      </c>
      <c r="O106" s="220">
        <v>0</v>
      </c>
      <c r="Q106" s="486"/>
    </row>
    <row r="107" spans="1:17" ht="12.95" customHeight="1" x14ac:dyDescent="0.2">
      <c r="A107" s="70" t="s">
        <v>127</v>
      </c>
      <c r="B107" s="353">
        <v>2.2423815805018621</v>
      </c>
      <c r="C107" s="240">
        <f t="shared" si="18"/>
        <v>1.925367961000942</v>
      </c>
      <c r="D107" s="240">
        <f t="shared" si="19"/>
        <v>1.8665629898904788</v>
      </c>
      <c r="E107" s="240">
        <v>1.8</v>
      </c>
      <c r="F107" s="187">
        <v>1.7</v>
      </c>
      <c r="G107" s="210">
        <v>0.77</v>
      </c>
      <c r="H107" s="418">
        <v>3.04182509505703</v>
      </c>
      <c r="I107" s="187">
        <v>1.91</v>
      </c>
      <c r="J107" s="187">
        <v>2.5724020442930153</v>
      </c>
      <c r="K107" s="187">
        <v>2.5282767797737855</v>
      </c>
      <c r="L107" s="194">
        <v>0.61</v>
      </c>
      <c r="M107" s="187">
        <v>1.0465436518865325</v>
      </c>
      <c r="N107" s="418">
        <v>4.8</v>
      </c>
      <c r="O107" s="220">
        <v>0.4</v>
      </c>
      <c r="Q107" s="486"/>
    </row>
    <row r="108" spans="1:17" ht="12.95" customHeight="1" x14ac:dyDescent="0.2">
      <c r="A108" s="70" t="s">
        <v>128</v>
      </c>
      <c r="B108" s="353">
        <v>1.6169002832769539</v>
      </c>
      <c r="C108" s="240">
        <f t="shared" si="18"/>
        <v>1.6934320588812313</v>
      </c>
      <c r="D108" s="240">
        <f t="shared" si="19"/>
        <v>0.85770295192943469</v>
      </c>
      <c r="E108" s="240">
        <v>0.2</v>
      </c>
      <c r="F108" s="187">
        <v>1.4</v>
      </c>
      <c r="G108" s="210">
        <v>0.34</v>
      </c>
      <c r="H108" s="187">
        <v>1.2429378531073401</v>
      </c>
      <c r="I108" s="187">
        <v>0.02</v>
      </c>
      <c r="J108" s="187">
        <v>1.9119608714984435</v>
      </c>
      <c r="K108" s="187">
        <v>1.7467248908296942</v>
      </c>
      <c r="L108" s="194">
        <v>0</v>
      </c>
      <c r="M108" s="418">
        <v>5.7661290322580649</v>
      </c>
      <c r="N108" s="418">
        <v>5.9</v>
      </c>
      <c r="O108" s="220">
        <v>0.1</v>
      </c>
      <c r="Q108" s="486"/>
    </row>
    <row r="109" spans="1:17" ht="12.95" customHeight="1" x14ac:dyDescent="0.2">
      <c r="A109" s="70" t="s">
        <v>129</v>
      </c>
      <c r="B109" s="353">
        <v>3.0854458719251703</v>
      </c>
      <c r="C109" s="240">
        <f t="shared" si="18"/>
        <v>1.8305085656516922</v>
      </c>
      <c r="D109" s="240">
        <f t="shared" si="19"/>
        <v>1.8616121991193912</v>
      </c>
      <c r="E109" s="240">
        <v>1.6</v>
      </c>
      <c r="F109" s="187">
        <v>1.9</v>
      </c>
      <c r="G109" s="210">
        <v>0.8</v>
      </c>
      <c r="H109" s="187">
        <v>3.2663316582914601</v>
      </c>
      <c r="I109" s="187">
        <v>2.82</v>
      </c>
      <c r="J109" s="187">
        <v>2.1512385919165578</v>
      </c>
      <c r="K109" s="187">
        <v>1.1553273427471118</v>
      </c>
      <c r="L109" s="194">
        <v>1.2</v>
      </c>
      <c r="M109" s="187">
        <v>0.84269662921348309</v>
      </c>
      <c r="N109" s="418">
        <v>3.9</v>
      </c>
      <c r="O109" s="220">
        <v>0.5</v>
      </c>
      <c r="Q109" s="486"/>
    </row>
    <row r="110" spans="1:17" ht="12.95" customHeight="1" x14ac:dyDescent="0.2">
      <c r="A110" s="70" t="s">
        <v>56</v>
      </c>
      <c r="B110" s="353">
        <v>3.4033595486845711</v>
      </c>
      <c r="C110" s="240">
        <f t="shared" si="18"/>
        <v>2.4978680973806702</v>
      </c>
      <c r="D110" s="240">
        <f t="shared" si="19"/>
        <v>2.1290884545685484</v>
      </c>
      <c r="E110" s="240">
        <v>1</v>
      </c>
      <c r="F110" s="187">
        <v>1.7</v>
      </c>
      <c r="G110" s="210">
        <v>1.62</v>
      </c>
      <c r="H110" s="187">
        <v>3.1868131868131901</v>
      </c>
      <c r="I110" s="187">
        <v>3.7</v>
      </c>
      <c r="J110" s="187">
        <v>3.6332179930795849</v>
      </c>
      <c r="K110" s="187">
        <v>0.85267645665561342</v>
      </c>
      <c r="L110" s="194">
        <v>1.34</v>
      </c>
      <c r="M110" s="187">
        <v>0.94384143463898063</v>
      </c>
      <c r="N110" s="418">
        <v>6.4</v>
      </c>
      <c r="O110" s="220">
        <v>3.1</v>
      </c>
      <c r="Q110" s="486"/>
    </row>
    <row r="111" spans="1:17" ht="12.95" customHeight="1" x14ac:dyDescent="0.2">
      <c r="A111" s="70" t="s">
        <v>139</v>
      </c>
      <c r="B111" s="353">
        <v>3.4812133174154312</v>
      </c>
      <c r="C111" s="240">
        <f t="shared" si="18"/>
        <v>2.6795624538064291</v>
      </c>
      <c r="D111" s="240">
        <f t="shared" si="19"/>
        <v>2.2880308526163184</v>
      </c>
      <c r="E111" s="240">
        <v>2.4</v>
      </c>
      <c r="F111" s="187">
        <v>2.2999999999999998</v>
      </c>
      <c r="G111" s="210">
        <v>0.72</v>
      </c>
      <c r="H111" s="187">
        <v>3.2339565437089401</v>
      </c>
      <c r="I111" s="187">
        <v>2.04</v>
      </c>
      <c r="J111" s="187">
        <v>3.4288069235524419</v>
      </c>
      <c r="K111" s="187">
        <v>2.771483353669165</v>
      </c>
      <c r="L111" s="187">
        <v>1.41</v>
      </c>
      <c r="M111" s="187">
        <v>2.6709401709401708</v>
      </c>
      <c r="N111" s="418">
        <v>6.2</v>
      </c>
      <c r="O111" s="220">
        <v>2.2999999999999998</v>
      </c>
      <c r="Q111" s="486"/>
    </row>
    <row r="112" spans="1:17" ht="12.95" customHeight="1" thickBot="1" x14ac:dyDescent="0.25">
      <c r="A112" s="71" t="s">
        <v>140</v>
      </c>
      <c r="B112" s="354">
        <v>4.0323920859017663</v>
      </c>
      <c r="C112" s="237">
        <f t="shared" si="18"/>
        <v>3.2489911390056374</v>
      </c>
      <c r="D112" s="237">
        <f t="shared" si="19"/>
        <v>2.8283763499109624</v>
      </c>
      <c r="E112" s="237">
        <v>2.9</v>
      </c>
      <c r="F112" s="190">
        <v>2.9</v>
      </c>
      <c r="G112" s="200">
        <v>1.34</v>
      </c>
      <c r="H112" s="190">
        <v>3.24577547264514</v>
      </c>
      <c r="I112" s="190">
        <v>2.7</v>
      </c>
      <c r="J112" s="190">
        <v>3.7131400885473225</v>
      </c>
      <c r="K112" s="190">
        <v>3.9880952380952377</v>
      </c>
      <c r="L112" s="190">
        <v>1.84</v>
      </c>
      <c r="M112" s="190">
        <v>2.2118917297743121</v>
      </c>
      <c r="N112" s="414">
        <v>5.3</v>
      </c>
      <c r="O112" s="424">
        <v>5.6</v>
      </c>
      <c r="Q112" s="486"/>
    </row>
    <row r="113" spans="1:17" ht="15" customHeight="1" thickBot="1" x14ac:dyDescent="0.25">
      <c r="A113" s="467" t="s">
        <v>284</v>
      </c>
      <c r="B113" s="468"/>
      <c r="C113" s="117"/>
      <c r="D113" s="117"/>
      <c r="E113" s="469"/>
      <c r="F113" s="117"/>
      <c r="G113" s="117"/>
      <c r="H113" s="117"/>
      <c r="I113" s="117"/>
      <c r="J113" s="117"/>
      <c r="K113" s="117"/>
      <c r="L113" s="118"/>
      <c r="M113" s="117"/>
      <c r="N113" s="117"/>
      <c r="O113" s="470"/>
      <c r="Q113" s="486"/>
    </row>
    <row r="114" spans="1:17" ht="12.95" customHeight="1" x14ac:dyDescent="0.25">
      <c r="A114" s="464" t="s">
        <v>125</v>
      </c>
      <c r="B114" s="465">
        <v>0.84054085254400712</v>
      </c>
      <c r="C114" s="466">
        <f t="shared" ref="C114:C121" si="20">(SUM(E114:O114))/11</f>
        <v>0.81729504315767754</v>
      </c>
      <c r="D114" s="466">
        <f t="shared" ref="D114:D123" si="21">(SUM(E114:L114))/8</f>
        <v>0.81228825104829805</v>
      </c>
      <c r="E114" s="466">
        <v>0.8270316027088036</v>
      </c>
      <c r="F114" s="466">
        <v>0.84</v>
      </c>
      <c r="G114" s="466">
        <v>0.81</v>
      </c>
      <c r="H114" s="466">
        <v>0.78196417541692398</v>
      </c>
      <c r="I114" s="466">
        <v>0.8</v>
      </c>
      <c r="J114" s="466">
        <v>0.82695665978726784</v>
      </c>
      <c r="K114" s="466">
        <v>0.80235357047338862</v>
      </c>
      <c r="L114" s="466">
        <v>0.81</v>
      </c>
      <c r="M114" s="466">
        <v>0.83193946634806848</v>
      </c>
      <c r="N114" s="466">
        <v>0.81</v>
      </c>
      <c r="O114" s="466">
        <v>0.85</v>
      </c>
      <c r="P114" s="233"/>
      <c r="Q114" s="486"/>
    </row>
    <row r="115" spans="1:17" ht="12.95" customHeight="1" x14ac:dyDescent="0.25">
      <c r="A115" s="70" t="s">
        <v>132</v>
      </c>
      <c r="B115" s="462">
        <v>0.24053009246076693</v>
      </c>
      <c r="C115" s="463">
        <f t="shared" si="20"/>
        <v>0.23741482658206586</v>
      </c>
      <c r="D115" s="463">
        <f t="shared" si="21"/>
        <v>0.23437080212339387</v>
      </c>
      <c r="E115" s="466">
        <v>0.25356004250797026</v>
      </c>
      <c r="F115" s="466">
        <v>0.25</v>
      </c>
      <c r="G115" s="466">
        <v>0.23</v>
      </c>
      <c r="H115" s="466">
        <v>0.21763202725724001</v>
      </c>
      <c r="I115" s="466">
        <v>0.22</v>
      </c>
      <c r="J115" s="466">
        <v>0.23062037564029597</v>
      </c>
      <c r="K115" s="466">
        <v>0.22315397158164454</v>
      </c>
      <c r="L115" s="466">
        <v>0.25</v>
      </c>
      <c r="M115" s="466">
        <v>0.22659667541557305</v>
      </c>
      <c r="N115" s="466">
        <v>0.24</v>
      </c>
      <c r="O115" s="466">
        <v>0.27</v>
      </c>
      <c r="P115" s="233"/>
      <c r="Q115" s="486"/>
    </row>
    <row r="116" spans="1:17" ht="12.95" customHeight="1" x14ac:dyDescent="0.25">
      <c r="A116" s="70" t="s">
        <v>134</v>
      </c>
      <c r="B116" s="462">
        <v>0.30716145907810988</v>
      </c>
      <c r="C116" s="463">
        <f t="shared" si="20"/>
        <v>0.30964273714530066</v>
      </c>
      <c r="D116" s="463">
        <f t="shared" si="21"/>
        <v>0.30012777315945294</v>
      </c>
      <c r="E116" s="466">
        <v>0.34567901234567899</v>
      </c>
      <c r="F116" s="466">
        <v>0.34</v>
      </c>
      <c r="G116" s="466">
        <v>0.32</v>
      </c>
      <c r="H116" s="466">
        <v>0.22535211267605601</v>
      </c>
      <c r="I116" s="466">
        <v>0.31</v>
      </c>
      <c r="J116" s="466">
        <v>0.33403361344537813</v>
      </c>
      <c r="K116" s="466">
        <v>0.26595744680851063</v>
      </c>
      <c r="L116" s="466">
        <v>0.26</v>
      </c>
      <c r="M116" s="466">
        <v>0.34504792332268369</v>
      </c>
      <c r="N116" s="466">
        <v>0.44</v>
      </c>
      <c r="O116" s="466">
        <v>0.22</v>
      </c>
      <c r="P116" s="233"/>
      <c r="Q116" s="486"/>
    </row>
    <row r="117" spans="1:17" ht="12.95" customHeight="1" x14ac:dyDescent="0.25">
      <c r="A117" s="70" t="s">
        <v>126</v>
      </c>
      <c r="B117" s="462">
        <v>0.17474077689720391</v>
      </c>
      <c r="C117" s="463">
        <f t="shared" si="20"/>
        <v>0.16686314301210775</v>
      </c>
      <c r="D117" s="463">
        <f t="shared" si="21"/>
        <v>0.17229217281221676</v>
      </c>
      <c r="E117" s="466">
        <v>0.17419354838709677</v>
      </c>
      <c r="F117" s="466">
        <v>0.14000000000000001</v>
      </c>
      <c r="G117" s="466">
        <v>0.18</v>
      </c>
      <c r="H117" s="466">
        <v>0.17973856209150299</v>
      </c>
      <c r="I117" s="466">
        <v>0.16</v>
      </c>
      <c r="J117" s="466">
        <v>0.19169960474308301</v>
      </c>
      <c r="K117" s="466">
        <v>0.16270566727605118</v>
      </c>
      <c r="L117" s="466">
        <v>0.19</v>
      </c>
      <c r="M117" s="466">
        <v>0.14715719063545152</v>
      </c>
      <c r="N117" s="466">
        <v>0.16</v>
      </c>
      <c r="O117" s="466">
        <v>0.15</v>
      </c>
      <c r="P117" s="233"/>
      <c r="Q117" s="486"/>
    </row>
    <row r="118" spans="1:17" ht="12.95" customHeight="1" x14ac:dyDescent="0.25">
      <c r="A118" s="70" t="s">
        <v>127</v>
      </c>
      <c r="B118" s="462">
        <v>0.3922621693847102</v>
      </c>
      <c r="C118" s="463">
        <f t="shared" si="20"/>
        <v>0.38229163921456144</v>
      </c>
      <c r="D118" s="463">
        <f t="shared" si="21"/>
        <v>0.39010314497795645</v>
      </c>
      <c r="E118" s="466">
        <v>0.36813592711154886</v>
      </c>
      <c r="F118" s="466">
        <v>0.44</v>
      </c>
      <c r="G118" s="466">
        <v>0.37</v>
      </c>
      <c r="H118" s="466">
        <v>0.416237850200114</v>
      </c>
      <c r="I118" s="466">
        <v>0.37</v>
      </c>
      <c r="J118" s="466">
        <v>0.38138965411692682</v>
      </c>
      <c r="K118" s="466">
        <v>0.39506172839506171</v>
      </c>
      <c r="L118" s="466">
        <v>0.38</v>
      </c>
      <c r="M118" s="466">
        <v>0.38438287153652395</v>
      </c>
      <c r="N118" s="466">
        <v>0.36</v>
      </c>
      <c r="O118" s="466">
        <v>0.34</v>
      </c>
      <c r="P118" s="233"/>
      <c r="Q118" s="486"/>
    </row>
    <row r="119" spans="1:17" ht="12.95" customHeight="1" x14ac:dyDescent="0.25">
      <c r="A119" s="70" t="s">
        <v>128</v>
      </c>
      <c r="B119" s="462">
        <v>0.25951391719746036</v>
      </c>
      <c r="C119" s="463">
        <f t="shared" si="20"/>
        <v>0.25924276878287472</v>
      </c>
      <c r="D119" s="463">
        <f t="shared" si="21"/>
        <v>0.25866511080138116</v>
      </c>
      <c r="E119" s="466">
        <v>0.25832376578645233</v>
      </c>
      <c r="F119" s="466">
        <v>0.28999999999999998</v>
      </c>
      <c r="G119" s="466">
        <v>0.26</v>
      </c>
      <c r="H119" s="466">
        <v>0.24465920651068199</v>
      </c>
      <c r="I119" s="466">
        <v>0.26</v>
      </c>
      <c r="J119" s="466">
        <v>0.23830585712370997</v>
      </c>
      <c r="K119" s="466">
        <v>0.26803205699020483</v>
      </c>
      <c r="L119" s="466">
        <v>0.25</v>
      </c>
      <c r="M119" s="466">
        <v>0.32234957020057309</v>
      </c>
      <c r="N119" s="466">
        <v>0.23</v>
      </c>
      <c r="O119" s="466">
        <v>0.23</v>
      </c>
      <c r="P119" s="233"/>
      <c r="Q119" s="486"/>
    </row>
    <row r="120" spans="1:17" ht="12.95" customHeight="1" x14ac:dyDescent="0.25">
      <c r="A120" s="70" t="s">
        <v>129</v>
      </c>
      <c r="B120" s="462">
        <v>0.48029254896686663</v>
      </c>
      <c r="C120" s="463">
        <f t="shared" si="20"/>
        <v>0.49322759886255008</v>
      </c>
      <c r="D120" s="463">
        <f t="shared" si="21"/>
        <v>0.47552871276721664</v>
      </c>
      <c r="E120" s="466">
        <v>0.48443983402489627</v>
      </c>
      <c r="F120" s="466">
        <v>0.52</v>
      </c>
      <c r="G120" s="466">
        <v>0.42</v>
      </c>
      <c r="H120" s="466">
        <v>0.38744588744588698</v>
      </c>
      <c r="I120" s="466">
        <v>0.5</v>
      </c>
      <c r="J120" s="466">
        <v>0.48466981132075471</v>
      </c>
      <c r="K120" s="466">
        <v>0.48767416934619506</v>
      </c>
      <c r="L120" s="466">
        <v>0.52</v>
      </c>
      <c r="M120" s="466">
        <v>0.60127388535031845</v>
      </c>
      <c r="N120" s="466">
        <v>0.47</v>
      </c>
      <c r="O120" s="466">
        <v>0.55000000000000004</v>
      </c>
      <c r="P120" s="233"/>
      <c r="Q120" s="486"/>
    </row>
    <row r="121" spans="1:17" ht="12.95" customHeight="1" x14ac:dyDescent="0.25">
      <c r="A121" s="70" t="s">
        <v>56</v>
      </c>
      <c r="B121" s="462">
        <v>0.42935651702811972</v>
      </c>
      <c r="C121" s="463">
        <f t="shared" si="20"/>
        <v>0.44164396715899418</v>
      </c>
      <c r="D121" s="463">
        <f t="shared" si="21"/>
        <v>0.44078236897599632</v>
      </c>
      <c r="E121" s="466">
        <v>0.44676180021953898</v>
      </c>
      <c r="F121" s="466">
        <v>0.46</v>
      </c>
      <c r="G121" s="466">
        <v>0.44</v>
      </c>
      <c r="H121" s="466">
        <v>0.47069116360454899</v>
      </c>
      <c r="I121" s="466">
        <v>0.46</v>
      </c>
      <c r="J121" s="466">
        <v>0.38539042821158692</v>
      </c>
      <c r="K121" s="466">
        <v>0.40341555977229604</v>
      </c>
      <c r="L121" s="466">
        <v>0.46</v>
      </c>
      <c r="M121" s="466">
        <v>0.47182468694096602</v>
      </c>
      <c r="N121" s="466">
        <v>0.39</v>
      </c>
      <c r="O121" s="466">
        <v>0.47</v>
      </c>
      <c r="P121" s="233"/>
      <c r="Q121" s="486"/>
    </row>
    <row r="122" spans="1:17" ht="12.95" customHeight="1" x14ac:dyDescent="0.25">
      <c r="A122" s="70" t="s">
        <v>139</v>
      </c>
      <c r="B122" s="462">
        <v>0.50253734097045122</v>
      </c>
      <c r="C122" s="463">
        <f>(SUM(E122:O122))/11</f>
        <v>0.50547415694849263</v>
      </c>
      <c r="D122" s="463">
        <f>(SUM(E122:L122))/8</f>
        <v>0.50262581586288302</v>
      </c>
      <c r="E122" s="466">
        <v>0.48775822494261667</v>
      </c>
      <c r="F122" s="466">
        <v>0.57999999999999996</v>
      </c>
      <c r="G122" s="466">
        <v>0.51</v>
      </c>
      <c r="H122" s="466">
        <v>0.48464020199186397</v>
      </c>
      <c r="I122" s="466">
        <v>0.48</v>
      </c>
      <c r="J122" s="466">
        <v>0.47621774453312338</v>
      </c>
      <c r="K122" s="466">
        <v>0.5023903554354604</v>
      </c>
      <c r="L122" s="466">
        <v>0.5</v>
      </c>
      <c r="M122" s="466">
        <v>0.5492091995303543</v>
      </c>
      <c r="N122" s="466">
        <v>0.49</v>
      </c>
      <c r="O122" s="466">
        <v>0.5</v>
      </c>
      <c r="P122" s="233"/>
      <c r="Q122" s="486"/>
    </row>
    <row r="123" spans="1:17" ht="12.95" customHeight="1" thickBot="1" x14ac:dyDescent="0.3">
      <c r="A123" s="471" t="s">
        <v>140</v>
      </c>
      <c r="B123" s="472">
        <v>0.468731769692248</v>
      </c>
      <c r="C123" s="473">
        <f>(SUM(E123:O123))/11</f>
        <v>0.46277717032180893</v>
      </c>
      <c r="D123" s="473">
        <f t="shared" si="21"/>
        <v>0.46273272862242215</v>
      </c>
      <c r="E123" s="466">
        <v>0.46391684322033899</v>
      </c>
      <c r="F123" s="466">
        <v>0.53</v>
      </c>
      <c r="G123" s="466">
        <v>0.47</v>
      </c>
      <c r="H123" s="466">
        <v>0.42765042979942702</v>
      </c>
      <c r="I123" s="466">
        <v>0.44</v>
      </c>
      <c r="J123" s="466">
        <v>0.44716424434488034</v>
      </c>
      <c r="K123" s="466">
        <v>0.44313031161473088</v>
      </c>
      <c r="L123" s="466">
        <v>0.48</v>
      </c>
      <c r="M123" s="466">
        <v>0.47868704456052108</v>
      </c>
      <c r="N123" s="466">
        <v>0.45</v>
      </c>
      <c r="O123" s="466">
        <v>0.46</v>
      </c>
      <c r="P123" s="233"/>
      <c r="Q123" s="486"/>
    </row>
    <row r="124" spans="1:17" ht="15" customHeight="1" thickBot="1" x14ac:dyDescent="0.25">
      <c r="A124" s="116" t="s">
        <v>145</v>
      </c>
      <c r="B124" s="468"/>
      <c r="C124" s="117"/>
      <c r="D124" s="117"/>
      <c r="E124" s="469"/>
      <c r="F124" s="117"/>
      <c r="G124" s="117"/>
      <c r="H124" s="117"/>
      <c r="I124" s="117"/>
      <c r="J124" s="117"/>
      <c r="K124" s="117"/>
      <c r="L124" s="118"/>
      <c r="M124" s="117"/>
      <c r="N124" s="117"/>
      <c r="O124" s="470"/>
      <c r="Q124" s="486"/>
    </row>
    <row r="125" spans="1:17" ht="12.95" customHeight="1" x14ac:dyDescent="0.25">
      <c r="A125" s="129" t="s">
        <v>146</v>
      </c>
      <c r="B125" s="358">
        <v>100</v>
      </c>
      <c r="C125" s="235">
        <f t="shared" ref="C125:C137" si="22">(SUM(E125:O125))/11</f>
        <v>100</v>
      </c>
      <c r="D125" s="235">
        <f t="shared" ref="D125:D137" si="23">(SUM(E125:L125))/8</f>
        <v>100</v>
      </c>
      <c r="E125" s="235">
        <v>100</v>
      </c>
      <c r="F125" s="185">
        <v>100</v>
      </c>
      <c r="G125" s="185">
        <v>100</v>
      </c>
      <c r="H125" s="185">
        <v>100</v>
      </c>
      <c r="I125" s="185">
        <v>100</v>
      </c>
      <c r="J125" s="185">
        <v>100</v>
      </c>
      <c r="K125" s="185">
        <v>100</v>
      </c>
      <c r="L125" s="185">
        <v>100</v>
      </c>
      <c r="M125" s="185">
        <v>100</v>
      </c>
      <c r="N125" s="185">
        <v>100</v>
      </c>
      <c r="O125" s="186">
        <v>100</v>
      </c>
      <c r="P125" s="55"/>
      <c r="Q125" s="486"/>
    </row>
    <row r="126" spans="1:17" ht="12.95" customHeight="1" x14ac:dyDescent="0.25">
      <c r="A126" s="70" t="s">
        <v>32</v>
      </c>
      <c r="B126" s="359">
        <v>99.885874358015471</v>
      </c>
      <c r="C126" s="240">
        <f t="shared" si="22"/>
        <v>99.945253637578077</v>
      </c>
      <c r="D126" s="240">
        <f t="shared" si="23"/>
        <v>99.987223751669859</v>
      </c>
      <c r="E126" s="236">
        <v>100</v>
      </c>
      <c r="F126" s="187">
        <v>100</v>
      </c>
      <c r="G126" s="187">
        <v>100</v>
      </c>
      <c r="H126" s="188">
        <v>100</v>
      </c>
      <c r="I126" s="187">
        <v>100</v>
      </c>
      <c r="J126" s="187">
        <v>99.927790013358859</v>
      </c>
      <c r="K126" s="187">
        <v>100</v>
      </c>
      <c r="L126" s="187">
        <v>99.97</v>
      </c>
      <c r="M126" s="187">
        <v>100</v>
      </c>
      <c r="N126" s="187">
        <v>100</v>
      </c>
      <c r="O126" s="423">
        <v>99.5</v>
      </c>
      <c r="P126" s="55"/>
      <c r="Q126" s="29"/>
    </row>
    <row r="127" spans="1:17" ht="12.95" customHeight="1" x14ac:dyDescent="0.25">
      <c r="A127" s="70" t="s">
        <v>34</v>
      </c>
      <c r="B127" s="359">
        <v>100</v>
      </c>
      <c r="C127" s="240">
        <f t="shared" si="22"/>
        <v>100</v>
      </c>
      <c r="D127" s="240">
        <f t="shared" si="23"/>
        <v>100</v>
      </c>
      <c r="E127" s="240">
        <v>100</v>
      </c>
      <c r="F127" s="187">
        <v>100</v>
      </c>
      <c r="G127" s="187">
        <v>100</v>
      </c>
      <c r="H127" s="188">
        <v>100</v>
      </c>
      <c r="I127" s="187">
        <v>100</v>
      </c>
      <c r="J127" s="187">
        <v>100</v>
      </c>
      <c r="K127" s="187">
        <v>100</v>
      </c>
      <c r="L127" s="187">
        <v>100</v>
      </c>
      <c r="M127" s="187">
        <v>100</v>
      </c>
      <c r="N127" s="187">
        <v>100</v>
      </c>
      <c r="O127" s="220">
        <v>100</v>
      </c>
      <c r="P127" s="55"/>
      <c r="Q127" s="29"/>
    </row>
    <row r="128" spans="1:17" ht="12.75" customHeight="1" x14ac:dyDescent="0.25">
      <c r="A128" s="70" t="s">
        <v>46</v>
      </c>
      <c r="B128" s="359">
        <v>51.821961338217136</v>
      </c>
      <c r="C128" s="240">
        <f t="shared" si="22"/>
        <v>49.998593738528143</v>
      </c>
      <c r="D128" s="240">
        <f t="shared" si="23"/>
        <v>59.359913585834029</v>
      </c>
      <c r="E128" s="240">
        <v>77.923216837729001</v>
      </c>
      <c r="F128" s="418">
        <v>28.5</v>
      </c>
      <c r="G128" s="187">
        <v>89.14</v>
      </c>
      <c r="H128" s="188">
        <v>74.09</v>
      </c>
      <c r="I128" s="187">
        <v>77.02</v>
      </c>
      <c r="J128" s="418">
        <v>18.534498321117809</v>
      </c>
      <c r="K128" s="418">
        <v>26.501593527825445</v>
      </c>
      <c r="L128" s="187">
        <v>83.17</v>
      </c>
      <c r="M128" s="418">
        <v>46.905222437137326</v>
      </c>
      <c r="N128" s="418">
        <v>28.2</v>
      </c>
      <c r="O128" s="423">
        <v>0</v>
      </c>
      <c r="P128" s="55"/>
      <c r="Q128" s="29"/>
    </row>
    <row r="129" spans="1:17" ht="12.95" customHeight="1" x14ac:dyDescent="0.25">
      <c r="A129" s="70" t="s">
        <v>37</v>
      </c>
      <c r="B129" s="359">
        <v>100</v>
      </c>
      <c r="C129" s="240">
        <f t="shared" si="22"/>
        <v>100</v>
      </c>
      <c r="D129" s="240">
        <f t="shared" si="23"/>
        <v>100</v>
      </c>
      <c r="E129" s="240">
        <v>100</v>
      </c>
      <c r="F129" s="187">
        <v>100</v>
      </c>
      <c r="G129" s="187">
        <v>100</v>
      </c>
      <c r="H129" s="188">
        <v>100</v>
      </c>
      <c r="I129" s="187">
        <v>100</v>
      </c>
      <c r="J129" s="187">
        <v>100</v>
      </c>
      <c r="K129" s="187">
        <v>100</v>
      </c>
      <c r="L129" s="187">
        <v>100</v>
      </c>
      <c r="M129" s="187">
        <v>100</v>
      </c>
      <c r="N129" s="187">
        <v>100</v>
      </c>
      <c r="O129" s="220">
        <v>100</v>
      </c>
      <c r="P129" s="55"/>
      <c r="Q129" s="29"/>
    </row>
    <row r="130" spans="1:17" ht="12.95" customHeight="1" x14ac:dyDescent="0.2">
      <c r="A130" s="70" t="s">
        <v>147</v>
      </c>
      <c r="B130" s="353">
        <v>100</v>
      </c>
      <c r="C130" s="240">
        <f t="shared" si="22"/>
        <v>99.948181818181823</v>
      </c>
      <c r="D130" s="240">
        <f t="shared" si="23"/>
        <v>99.991250000000008</v>
      </c>
      <c r="E130" s="236">
        <v>100</v>
      </c>
      <c r="F130" s="187">
        <v>100</v>
      </c>
      <c r="G130" s="187">
        <v>100</v>
      </c>
      <c r="H130" s="188">
        <v>100</v>
      </c>
      <c r="I130" s="187">
        <v>100</v>
      </c>
      <c r="J130" s="187">
        <v>100</v>
      </c>
      <c r="K130" s="187">
        <v>100</v>
      </c>
      <c r="L130" s="418">
        <v>99.93</v>
      </c>
      <c r="M130" s="187">
        <v>100</v>
      </c>
      <c r="N130" s="187">
        <v>100</v>
      </c>
      <c r="O130" s="423">
        <v>99.5</v>
      </c>
      <c r="P130" s="55"/>
      <c r="Q130" s="29"/>
    </row>
    <row r="131" spans="1:17" ht="12.95" customHeight="1" x14ac:dyDescent="0.2">
      <c r="A131" s="67" t="s">
        <v>35</v>
      </c>
      <c r="B131" s="360">
        <v>100</v>
      </c>
      <c r="C131" s="240">
        <f t="shared" si="22"/>
        <v>100</v>
      </c>
      <c r="D131" s="240">
        <f t="shared" si="23"/>
        <v>100</v>
      </c>
      <c r="E131" s="240">
        <v>100</v>
      </c>
      <c r="F131" s="187">
        <v>100</v>
      </c>
      <c r="G131" s="187">
        <v>100</v>
      </c>
      <c r="H131" s="188">
        <v>100</v>
      </c>
      <c r="I131" s="187">
        <v>100</v>
      </c>
      <c r="J131" s="187">
        <v>100</v>
      </c>
      <c r="K131" s="187">
        <v>100</v>
      </c>
      <c r="L131" s="187">
        <v>100</v>
      </c>
      <c r="M131" s="187">
        <v>100</v>
      </c>
      <c r="N131" s="187">
        <v>100</v>
      </c>
      <c r="O131" s="220">
        <v>100</v>
      </c>
      <c r="P131" s="55"/>
      <c r="Q131" s="29"/>
    </row>
    <row r="132" spans="1:17" ht="12.95" customHeight="1" x14ac:dyDescent="0.25">
      <c r="A132" s="70" t="s">
        <v>148</v>
      </c>
      <c r="B132" s="359">
        <v>99</v>
      </c>
      <c r="C132" s="240">
        <f t="shared" si="22"/>
        <v>99.790986230314047</v>
      </c>
      <c r="D132" s="240">
        <f t="shared" si="23"/>
        <v>99.891357817498857</v>
      </c>
      <c r="E132" s="240">
        <v>99.950767831622713</v>
      </c>
      <c r="F132" s="187">
        <v>99.9</v>
      </c>
      <c r="G132" s="187">
        <v>99.96</v>
      </c>
      <c r="H132" s="188">
        <v>99.9</v>
      </c>
      <c r="I132" s="187">
        <v>99.94</v>
      </c>
      <c r="J132" s="187">
        <v>99.595624074809535</v>
      </c>
      <c r="K132" s="187">
        <v>99.954470633558643</v>
      </c>
      <c r="L132" s="187">
        <v>99.93</v>
      </c>
      <c r="M132" s="187">
        <v>99.969985993463624</v>
      </c>
      <c r="N132" s="187">
        <v>99.9</v>
      </c>
      <c r="O132" s="423">
        <v>98.7</v>
      </c>
      <c r="P132" s="55"/>
      <c r="Q132" s="29"/>
    </row>
    <row r="133" spans="1:17" ht="12.95" customHeight="1" x14ac:dyDescent="0.2">
      <c r="A133" s="67" t="s">
        <v>36</v>
      </c>
      <c r="B133" s="361">
        <v>100</v>
      </c>
      <c r="C133" s="240">
        <f t="shared" si="22"/>
        <v>99.906125145123866</v>
      </c>
      <c r="D133" s="240">
        <f t="shared" si="23"/>
        <v>99.870922074545305</v>
      </c>
      <c r="E133" s="420">
        <v>99.64921397947252</v>
      </c>
      <c r="F133" s="418">
        <v>99.99</v>
      </c>
      <c r="G133" s="187">
        <v>100</v>
      </c>
      <c r="H133" s="188">
        <v>100</v>
      </c>
      <c r="I133" s="187">
        <v>100</v>
      </c>
      <c r="J133" s="418">
        <v>99.368162616889919</v>
      </c>
      <c r="K133" s="187">
        <v>100</v>
      </c>
      <c r="L133" s="425">
        <v>99.960000000000008</v>
      </c>
      <c r="M133" s="187">
        <v>100</v>
      </c>
      <c r="N133" s="187">
        <v>100</v>
      </c>
      <c r="O133" s="220">
        <v>100</v>
      </c>
      <c r="P133" s="55"/>
      <c r="Q133" s="29"/>
    </row>
    <row r="134" spans="1:17" ht="12.95" customHeight="1" x14ac:dyDescent="0.25">
      <c r="A134" s="67" t="s">
        <v>6</v>
      </c>
      <c r="B134" s="359">
        <v>96.651535887358477</v>
      </c>
      <c r="C134" s="240">
        <f t="shared" si="22"/>
        <v>96.936892449660931</v>
      </c>
      <c r="D134" s="240">
        <f t="shared" si="23"/>
        <v>96.949228919124167</v>
      </c>
      <c r="E134" s="240">
        <v>97</v>
      </c>
      <c r="F134" s="187">
        <v>97.05</v>
      </c>
      <c r="G134" s="187">
        <v>96.79</v>
      </c>
      <c r="H134" s="188">
        <v>97.11</v>
      </c>
      <c r="I134" s="187">
        <v>97.61</v>
      </c>
      <c r="J134" s="187">
        <v>96.690977362169178</v>
      </c>
      <c r="K134" s="187">
        <v>96.67285399082408</v>
      </c>
      <c r="L134" s="187">
        <v>96.67</v>
      </c>
      <c r="M134" s="187">
        <v>97.111985593276856</v>
      </c>
      <c r="N134" s="428">
        <v>96.4</v>
      </c>
      <c r="O134" s="220">
        <v>97.2</v>
      </c>
      <c r="P134" s="55"/>
      <c r="Q134" s="29"/>
    </row>
    <row r="135" spans="1:17" ht="12.95" customHeight="1" x14ac:dyDescent="0.25">
      <c r="A135" s="67" t="s">
        <v>38</v>
      </c>
      <c r="B135" s="359">
        <v>86.995825643438749</v>
      </c>
      <c r="C135" s="240">
        <f t="shared" si="22"/>
        <v>88.038164571426421</v>
      </c>
      <c r="D135" s="240">
        <f t="shared" si="23"/>
        <v>88.7432011239692</v>
      </c>
      <c r="E135" s="240">
        <v>91</v>
      </c>
      <c r="F135" s="187">
        <v>87.5</v>
      </c>
      <c r="G135" s="418">
        <v>86.31</v>
      </c>
      <c r="H135" s="188">
        <v>87.92</v>
      </c>
      <c r="I135" s="187">
        <v>91.62</v>
      </c>
      <c r="J135" s="187">
        <v>89.419431707405138</v>
      </c>
      <c r="K135" s="418">
        <v>85.546177284348403</v>
      </c>
      <c r="L135" s="187">
        <v>90.63</v>
      </c>
      <c r="M135" s="187">
        <v>87.574201293937165</v>
      </c>
      <c r="N135" s="418">
        <v>83</v>
      </c>
      <c r="O135" s="220">
        <v>87.9</v>
      </c>
      <c r="P135" s="55"/>
      <c r="Q135" s="29"/>
    </row>
    <row r="136" spans="1:17" ht="12.95" customHeight="1" x14ac:dyDescent="0.25">
      <c r="A136" s="67" t="s">
        <v>39</v>
      </c>
      <c r="B136" s="359">
        <v>99.650591541465431</v>
      </c>
      <c r="C136" s="240">
        <f t="shared" si="22"/>
        <v>99.810986683822009</v>
      </c>
      <c r="D136" s="240">
        <f t="shared" si="23"/>
        <v>99.74010669025526</v>
      </c>
      <c r="E136" s="240">
        <v>100</v>
      </c>
      <c r="F136" s="187">
        <v>100</v>
      </c>
      <c r="G136" s="418">
        <v>99.24</v>
      </c>
      <c r="H136" s="188">
        <v>100</v>
      </c>
      <c r="I136" s="187">
        <v>100</v>
      </c>
      <c r="J136" s="187">
        <v>99.880853522042102</v>
      </c>
      <c r="K136" s="187">
        <v>100</v>
      </c>
      <c r="L136" s="418">
        <v>98.8</v>
      </c>
      <c r="M136" s="187">
        <v>100</v>
      </c>
      <c r="N136" s="187">
        <v>100</v>
      </c>
      <c r="O136" s="220">
        <v>100</v>
      </c>
      <c r="P136" s="55"/>
      <c r="Q136" s="29"/>
    </row>
    <row r="137" spans="1:17" ht="12.95" customHeight="1" thickBot="1" x14ac:dyDescent="0.3">
      <c r="A137" s="69" t="s">
        <v>7</v>
      </c>
      <c r="B137" s="362">
        <v>98.6747644977428</v>
      </c>
      <c r="C137" s="237">
        <f t="shared" si="22"/>
        <v>98.552450402148096</v>
      </c>
      <c r="D137" s="237">
        <f t="shared" si="23"/>
        <v>99.291723451556336</v>
      </c>
      <c r="E137" s="237">
        <v>99.7</v>
      </c>
      <c r="F137" s="190">
        <v>100</v>
      </c>
      <c r="G137" s="190">
        <v>99.96</v>
      </c>
      <c r="H137" s="190">
        <v>100</v>
      </c>
      <c r="I137" s="190">
        <v>100</v>
      </c>
      <c r="J137" s="190">
        <v>99.770733292414334</v>
      </c>
      <c r="K137" s="414">
        <v>95.433054320036419</v>
      </c>
      <c r="L137" s="190">
        <v>99.47</v>
      </c>
      <c r="M137" s="190">
        <v>99.643166811178546</v>
      </c>
      <c r="N137" s="429">
        <v>93.6</v>
      </c>
      <c r="O137" s="424">
        <v>96.5</v>
      </c>
      <c r="P137" s="55"/>
      <c r="Q137" s="29"/>
    </row>
    <row r="138" spans="1:17" ht="15" customHeight="1" thickBot="1" x14ac:dyDescent="0.25">
      <c r="A138" s="132" t="s">
        <v>287</v>
      </c>
      <c r="B138" s="357"/>
      <c r="C138" s="124"/>
      <c r="D138" s="124"/>
      <c r="E138" s="323"/>
      <c r="F138" s="124"/>
      <c r="G138" s="124"/>
      <c r="H138" s="124"/>
      <c r="I138" s="124"/>
      <c r="J138" s="124"/>
      <c r="K138" s="124"/>
      <c r="L138" s="125"/>
      <c r="M138" s="124"/>
      <c r="N138" s="124"/>
      <c r="O138" s="127"/>
    </row>
    <row r="139" spans="1:17" ht="12.95" customHeight="1" x14ac:dyDescent="0.25">
      <c r="A139" s="130" t="s">
        <v>149</v>
      </c>
      <c r="B139" s="352">
        <v>44.45019122227361</v>
      </c>
      <c r="C139" s="478">
        <f t="shared" ref="C139:C152" si="24">(SUM(E139:O139))/11</f>
        <v>45.860719234032636</v>
      </c>
      <c r="D139" s="478">
        <f t="shared" ref="D139:D151" si="25">(SUM(E139:L139))/8</f>
        <v>45.961410960800158</v>
      </c>
      <c r="E139" s="245">
        <v>51</v>
      </c>
      <c r="F139" s="245">
        <v>47.7</v>
      </c>
      <c r="G139" s="227">
        <v>45.81</v>
      </c>
      <c r="H139" s="227">
        <v>49.85</v>
      </c>
      <c r="I139" s="227">
        <v>49.98</v>
      </c>
      <c r="J139" s="227">
        <v>48.877134707730079</v>
      </c>
      <c r="K139" s="427">
        <v>28.144152978671244</v>
      </c>
      <c r="L139" s="227">
        <v>46.33</v>
      </c>
      <c r="M139" s="227">
        <v>44.09057560194757</v>
      </c>
      <c r="N139" s="227">
        <v>43.986048286010138</v>
      </c>
      <c r="O139" s="186">
        <v>48.7</v>
      </c>
      <c r="P139" s="232"/>
      <c r="Q139" s="486"/>
    </row>
    <row r="140" spans="1:17" ht="12.95" customHeight="1" x14ac:dyDescent="0.25">
      <c r="A140" s="106" t="s">
        <v>174</v>
      </c>
      <c r="B140" s="353">
        <v>16.626975186872333</v>
      </c>
      <c r="C140" s="479">
        <f>(SUM(E140:O140))/11</f>
        <v>19.288538884059463</v>
      </c>
      <c r="D140" s="479">
        <f t="shared" si="25"/>
        <v>19.89648956472184</v>
      </c>
      <c r="E140" s="243">
        <v>20.9</v>
      </c>
      <c r="F140" s="243">
        <v>16.8</v>
      </c>
      <c r="G140" s="228">
        <v>21.99</v>
      </c>
      <c r="H140" s="228">
        <v>21.78</v>
      </c>
      <c r="I140" s="228">
        <v>19.649999999999999</v>
      </c>
      <c r="J140" s="228">
        <v>18.514640574791493</v>
      </c>
      <c r="K140" s="228">
        <v>18.257275942983224</v>
      </c>
      <c r="L140" s="228">
        <v>21.28</v>
      </c>
      <c r="M140" s="228">
        <v>21.750150070032682</v>
      </c>
      <c r="N140" s="426">
        <v>11.651861136846694</v>
      </c>
      <c r="O140" s="220">
        <v>19.600000000000001</v>
      </c>
      <c r="P140" s="232"/>
      <c r="Q140" s="486"/>
    </row>
    <row r="141" spans="1:17" ht="12.95" customHeight="1" x14ac:dyDescent="0.25">
      <c r="A141" s="106" t="s">
        <v>150</v>
      </c>
      <c r="B141" s="353">
        <v>23.186819020375381</v>
      </c>
      <c r="C141" s="480">
        <f t="shared" si="24"/>
        <v>25.355227177597715</v>
      </c>
      <c r="D141" s="480">
        <f t="shared" si="25"/>
        <v>25.886734290878376</v>
      </c>
      <c r="E141" s="243">
        <v>27.8</v>
      </c>
      <c r="F141" s="243">
        <v>23.6</v>
      </c>
      <c r="G141" s="228">
        <v>27.57</v>
      </c>
      <c r="H141" s="228">
        <v>26.15</v>
      </c>
      <c r="I141" s="228">
        <v>26.81</v>
      </c>
      <c r="J141" s="228">
        <v>23.101779976170704</v>
      </c>
      <c r="K141" s="228">
        <v>23.402094350856302</v>
      </c>
      <c r="L141" s="228">
        <v>28.66</v>
      </c>
      <c r="M141" s="228">
        <v>25.535249783232171</v>
      </c>
      <c r="N141" s="228">
        <v>23.178374843315712</v>
      </c>
      <c r="O141" s="220">
        <v>23.1</v>
      </c>
      <c r="P141" s="232"/>
      <c r="Q141" s="486"/>
    </row>
    <row r="142" spans="1:17" ht="12.95" customHeight="1" x14ac:dyDescent="0.25">
      <c r="A142" s="107" t="s">
        <v>151</v>
      </c>
      <c r="B142" s="353">
        <v>27.214515181022847</v>
      </c>
      <c r="C142" s="479">
        <f t="shared" si="24"/>
        <v>40.422007765363588</v>
      </c>
      <c r="D142" s="479">
        <f t="shared" si="25"/>
        <v>36.752307380076708</v>
      </c>
      <c r="E142" s="243">
        <v>52.5</v>
      </c>
      <c r="F142" s="487">
        <v>24</v>
      </c>
      <c r="G142" s="228">
        <v>52.95</v>
      </c>
      <c r="H142" s="228">
        <v>30.88</v>
      </c>
      <c r="I142" s="228">
        <v>31.09</v>
      </c>
      <c r="J142" s="228">
        <v>33.705179282868528</v>
      </c>
      <c r="K142" s="228">
        <v>29.443279757745167</v>
      </c>
      <c r="L142" s="228">
        <v>39.450000000000003</v>
      </c>
      <c r="M142" s="228">
        <v>62.226596675415571</v>
      </c>
      <c r="N142" s="426">
        <v>6.2970297029702973</v>
      </c>
      <c r="O142" s="220">
        <v>82.1</v>
      </c>
      <c r="P142" s="232"/>
      <c r="Q142" s="486"/>
    </row>
    <row r="143" spans="1:17" ht="12.95" customHeight="1" x14ac:dyDescent="0.25">
      <c r="A143" s="107" t="s">
        <v>152</v>
      </c>
      <c r="B143" s="353">
        <v>29.503979020945408</v>
      </c>
      <c r="C143" s="479">
        <f t="shared" si="24"/>
        <v>41.182661107430043</v>
      </c>
      <c r="D143" s="479">
        <f t="shared" si="25"/>
        <v>41.783687651447963</v>
      </c>
      <c r="E143" s="243">
        <v>54.1</v>
      </c>
      <c r="F143" s="243">
        <v>40.299999999999997</v>
      </c>
      <c r="G143" s="228">
        <v>49.62</v>
      </c>
      <c r="H143" s="228">
        <v>37.44</v>
      </c>
      <c r="I143" s="228">
        <v>37.04</v>
      </c>
      <c r="J143" s="426">
        <v>26.832864227315373</v>
      </c>
      <c r="K143" s="228">
        <v>39.566636984268328</v>
      </c>
      <c r="L143" s="228">
        <v>49.370000000000005</v>
      </c>
      <c r="M143" s="228">
        <v>51.181948424068771</v>
      </c>
      <c r="N143" s="426">
        <v>4.7578225460780112</v>
      </c>
      <c r="O143" s="220">
        <v>62.8</v>
      </c>
      <c r="P143" s="232"/>
      <c r="Q143" s="486"/>
    </row>
    <row r="144" spans="1:17" ht="12.95" customHeight="1" x14ac:dyDescent="0.25">
      <c r="A144" s="107" t="s">
        <v>164</v>
      </c>
      <c r="B144" s="436">
        <v>90</v>
      </c>
      <c r="C144" s="479">
        <f t="shared" si="24"/>
        <v>88.84098798119669</v>
      </c>
      <c r="D144" s="479">
        <f t="shared" si="25"/>
        <v>89.313214285714295</v>
      </c>
      <c r="E144" s="243">
        <v>92.9</v>
      </c>
      <c r="F144" s="488">
        <v>87.4</v>
      </c>
      <c r="G144" s="228">
        <v>94.24</v>
      </c>
      <c r="H144" s="228">
        <v>92.91</v>
      </c>
      <c r="I144" s="228">
        <v>91.9</v>
      </c>
      <c r="J144" s="228">
        <v>95.535714285714292</v>
      </c>
      <c r="K144" s="426">
        <v>66</v>
      </c>
      <c r="L144" s="228">
        <v>93.62</v>
      </c>
      <c r="M144" s="228">
        <v>93.594306049822066</v>
      </c>
      <c r="N144" s="426">
        <v>83.050847457627114</v>
      </c>
      <c r="O144" s="423">
        <v>86.1</v>
      </c>
      <c r="P144" s="232"/>
      <c r="Q144" s="486"/>
    </row>
    <row r="145" spans="1:119" ht="12.95" customHeight="1" x14ac:dyDescent="0.25">
      <c r="A145" s="107" t="s">
        <v>165</v>
      </c>
      <c r="B145" s="437">
        <v>85</v>
      </c>
      <c r="C145" s="479">
        <f t="shared" si="24"/>
        <v>86.896838456804446</v>
      </c>
      <c r="D145" s="479">
        <f t="shared" si="25"/>
        <v>87.044868784530394</v>
      </c>
      <c r="E145" s="243">
        <v>92.4</v>
      </c>
      <c r="F145" s="243">
        <v>85.2</v>
      </c>
      <c r="G145" s="228">
        <v>91.82</v>
      </c>
      <c r="H145" s="228">
        <v>86.11</v>
      </c>
      <c r="I145" s="228">
        <v>87.1</v>
      </c>
      <c r="J145" s="228">
        <v>91.988950276243102</v>
      </c>
      <c r="K145" s="426">
        <v>75</v>
      </c>
      <c r="L145" s="228">
        <v>86.74</v>
      </c>
      <c r="M145" s="228">
        <v>87.471126305091005</v>
      </c>
      <c r="N145" s="426">
        <v>80.435146443514654</v>
      </c>
      <c r="O145" s="220">
        <v>91.6</v>
      </c>
      <c r="P145" s="232"/>
      <c r="Q145" s="486"/>
    </row>
    <row r="146" spans="1:119" ht="12.95" customHeight="1" x14ac:dyDescent="0.25">
      <c r="A146" s="107" t="s">
        <v>166</v>
      </c>
      <c r="B146" s="437">
        <v>70</v>
      </c>
      <c r="C146" s="479">
        <f t="shared" si="24"/>
        <v>68.375795300297838</v>
      </c>
      <c r="D146" s="479">
        <f t="shared" si="25"/>
        <v>70.681478738149252</v>
      </c>
      <c r="E146" s="243">
        <v>79.3</v>
      </c>
      <c r="F146" s="488">
        <v>66.3</v>
      </c>
      <c r="G146" s="228">
        <v>76.25</v>
      </c>
      <c r="H146" s="426">
        <v>65.760000000000005</v>
      </c>
      <c r="I146" s="426">
        <v>67.3</v>
      </c>
      <c r="J146" s="228">
        <v>80.862509659394874</v>
      </c>
      <c r="K146" s="426">
        <v>62.499320245799119</v>
      </c>
      <c r="L146" s="426">
        <v>67.180000000000007</v>
      </c>
      <c r="M146" s="426">
        <v>64.431733926490836</v>
      </c>
      <c r="N146" s="426">
        <v>50.750184471591375</v>
      </c>
      <c r="O146" s="220">
        <v>71.5</v>
      </c>
      <c r="P146" s="232"/>
      <c r="Q146" s="486"/>
    </row>
    <row r="147" spans="1:119" ht="12.95" customHeight="1" x14ac:dyDescent="0.25">
      <c r="A147" s="107" t="s">
        <v>167</v>
      </c>
      <c r="B147" s="437">
        <v>90</v>
      </c>
      <c r="C147" s="479">
        <f t="shared" si="24"/>
        <v>91.82998162424785</v>
      </c>
      <c r="D147" s="479">
        <f t="shared" si="25"/>
        <v>91.980747530775261</v>
      </c>
      <c r="E147" s="243">
        <v>95.1</v>
      </c>
      <c r="F147" s="243">
        <v>91.5</v>
      </c>
      <c r="G147" s="228">
        <v>95.86</v>
      </c>
      <c r="H147" s="426">
        <v>89.04</v>
      </c>
      <c r="I147" s="228">
        <v>93.5</v>
      </c>
      <c r="J147" s="228">
        <v>94.347596407818273</v>
      </c>
      <c r="K147" s="426">
        <v>83.838383838383834</v>
      </c>
      <c r="L147" s="228">
        <v>92.66</v>
      </c>
      <c r="M147" s="228">
        <v>95.450643776824023</v>
      </c>
      <c r="N147" s="426">
        <v>89.633173843700163</v>
      </c>
      <c r="O147" s="423">
        <v>89.2</v>
      </c>
      <c r="P147" s="232"/>
      <c r="Q147" s="486"/>
    </row>
    <row r="148" spans="1:119" ht="12.95" customHeight="1" x14ac:dyDescent="0.25">
      <c r="A148" s="107" t="s">
        <v>168</v>
      </c>
      <c r="B148" s="437">
        <v>80</v>
      </c>
      <c r="C148" s="479">
        <f t="shared" si="24"/>
        <v>78.257367527422218</v>
      </c>
      <c r="D148" s="479">
        <f t="shared" si="25"/>
        <v>78.878899083813621</v>
      </c>
      <c r="E148" s="244">
        <v>84.3</v>
      </c>
      <c r="F148" s="487">
        <v>75.7</v>
      </c>
      <c r="G148" s="228">
        <v>83.12</v>
      </c>
      <c r="H148" s="426">
        <v>76.23</v>
      </c>
      <c r="I148" s="426">
        <v>76.900000000000006</v>
      </c>
      <c r="J148" s="228">
        <v>87.246439361242992</v>
      </c>
      <c r="K148" s="426">
        <v>69.554753309265948</v>
      </c>
      <c r="L148" s="426">
        <v>77.98</v>
      </c>
      <c r="M148" s="426">
        <v>78.930481283422466</v>
      </c>
      <c r="N148" s="426">
        <v>72.669368847712803</v>
      </c>
      <c r="O148" s="423">
        <v>78.2</v>
      </c>
      <c r="P148" s="232"/>
      <c r="Q148" s="486"/>
    </row>
    <row r="149" spans="1:119" ht="12.95" customHeight="1" x14ac:dyDescent="0.25">
      <c r="A149" s="107" t="s">
        <v>169</v>
      </c>
      <c r="B149" s="437">
        <v>95</v>
      </c>
      <c r="C149" s="479">
        <f t="shared" si="24"/>
        <v>97.085947860431915</v>
      </c>
      <c r="D149" s="479">
        <f t="shared" si="25"/>
        <v>96.741747566287174</v>
      </c>
      <c r="E149" s="243">
        <v>98.7</v>
      </c>
      <c r="F149" s="243">
        <v>96.2</v>
      </c>
      <c r="G149" s="228">
        <v>99.38</v>
      </c>
      <c r="H149" s="228">
        <v>96.69</v>
      </c>
      <c r="I149" s="228">
        <v>97.14</v>
      </c>
      <c r="J149" s="228">
        <v>96.595310907237504</v>
      </c>
      <c r="K149" s="426">
        <v>90.598669623059862</v>
      </c>
      <c r="L149" s="228">
        <v>98.63</v>
      </c>
      <c r="M149" s="228">
        <v>99.47791164658635</v>
      </c>
      <c r="N149" s="228">
        <v>96.533534287867369</v>
      </c>
      <c r="O149" s="220">
        <v>98</v>
      </c>
      <c r="P149" s="232"/>
      <c r="Q149" s="486"/>
    </row>
    <row r="150" spans="1:119" ht="12.95" customHeight="1" x14ac:dyDescent="0.25">
      <c r="A150" s="107" t="s">
        <v>170</v>
      </c>
      <c r="B150" s="437">
        <v>90</v>
      </c>
      <c r="C150" s="479">
        <f t="shared" si="24"/>
        <v>90.826092257499212</v>
      </c>
      <c r="D150" s="479">
        <f t="shared" si="25"/>
        <v>91.203732401812317</v>
      </c>
      <c r="E150" s="243">
        <v>96.6</v>
      </c>
      <c r="F150" s="488">
        <v>89.3</v>
      </c>
      <c r="G150" s="228">
        <v>95.93</v>
      </c>
      <c r="H150" s="228">
        <v>91.29</v>
      </c>
      <c r="I150" s="228">
        <v>90.55</v>
      </c>
      <c r="J150" s="228">
        <v>91.58559032342886</v>
      </c>
      <c r="K150" s="426">
        <v>81.35426889106968</v>
      </c>
      <c r="L150" s="228">
        <v>93.02</v>
      </c>
      <c r="M150" s="228">
        <v>94.908741594620565</v>
      </c>
      <c r="N150" s="426">
        <v>79.048414023372288</v>
      </c>
      <c r="O150" s="220">
        <v>95.5</v>
      </c>
      <c r="P150" s="232"/>
      <c r="Q150" s="486"/>
    </row>
    <row r="151" spans="1:119" s="51" customFormat="1" ht="12.95" customHeight="1" x14ac:dyDescent="0.25">
      <c r="A151" s="107" t="s">
        <v>171</v>
      </c>
      <c r="B151" s="474"/>
      <c r="C151" s="479">
        <f t="shared" si="24"/>
        <v>72.14102130259964</v>
      </c>
      <c r="D151" s="479">
        <f t="shared" si="25"/>
        <v>76.215659013382748</v>
      </c>
      <c r="E151" s="243">
        <v>84.8</v>
      </c>
      <c r="F151" s="244">
        <v>69</v>
      </c>
      <c r="G151" s="228">
        <v>93.47</v>
      </c>
      <c r="H151" s="228">
        <v>66.13</v>
      </c>
      <c r="I151" s="228">
        <v>65.95</v>
      </c>
      <c r="J151" s="228">
        <v>89.924545051043054</v>
      </c>
      <c r="K151" s="228">
        <v>69.010727056019078</v>
      </c>
      <c r="L151" s="228">
        <v>71.44</v>
      </c>
      <c r="M151" s="228">
        <v>75.485436893203882</v>
      </c>
      <c r="N151" s="228">
        <v>44.840525328330202</v>
      </c>
      <c r="O151" s="220">
        <v>63.5</v>
      </c>
      <c r="P151" s="475"/>
      <c r="Q151" s="486"/>
      <c r="R151" s="47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</row>
    <row r="152" spans="1:119" s="51" customFormat="1" ht="12.95" customHeight="1" thickBot="1" x14ac:dyDescent="0.3">
      <c r="A152" s="131" t="s">
        <v>172</v>
      </c>
      <c r="B152" s="476"/>
      <c r="C152" s="481">
        <f t="shared" si="24"/>
        <v>71.593464225730173</v>
      </c>
      <c r="D152" s="481">
        <f>(SUM(E152:L152))/8</f>
        <v>75.177412361869514</v>
      </c>
      <c r="E152" s="477">
        <v>83.4</v>
      </c>
      <c r="F152" s="477">
        <v>68.400000000000006</v>
      </c>
      <c r="G152" s="225">
        <v>92.97</v>
      </c>
      <c r="H152" s="225">
        <v>64.63</v>
      </c>
      <c r="I152" s="225">
        <v>65.849999999999994</v>
      </c>
      <c r="J152" s="225">
        <v>84.990366088631987</v>
      </c>
      <c r="K152" s="225">
        <v>67.588932806324109</v>
      </c>
      <c r="L152" s="225">
        <v>73.59</v>
      </c>
      <c r="M152" s="225">
        <v>77.286585365853654</v>
      </c>
      <c r="N152" s="225">
        <v>29.222222222222221</v>
      </c>
      <c r="O152" s="191">
        <v>79.599999999999994</v>
      </c>
      <c r="P152" s="475"/>
      <c r="Q152" s="486"/>
      <c r="R152" s="47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</row>
    <row r="153" spans="1:119" ht="15" customHeight="1" thickBot="1" x14ac:dyDescent="0.25">
      <c r="A153" s="132" t="s">
        <v>282</v>
      </c>
      <c r="B153" s="346"/>
      <c r="C153" s="124"/>
      <c r="D153" s="124"/>
      <c r="E153" s="323"/>
      <c r="F153" s="124"/>
      <c r="G153" s="124"/>
      <c r="H153" s="124"/>
      <c r="I153" s="124"/>
      <c r="J153" s="124"/>
      <c r="K153" s="124"/>
      <c r="L153" s="125"/>
      <c r="M153" s="124"/>
      <c r="N153" s="124"/>
      <c r="O153" s="127"/>
    </row>
    <row r="154" spans="1:119" ht="12.95" customHeight="1" x14ac:dyDescent="0.25">
      <c r="A154" s="133" t="s">
        <v>153</v>
      </c>
      <c r="B154" s="352">
        <v>49.090770457946064</v>
      </c>
      <c r="C154" s="235">
        <f t="shared" ref="C154:C156" si="26">(SUM(E154:O154))/11</f>
        <v>50.000787668632476</v>
      </c>
      <c r="D154" s="235">
        <f t="shared" ref="D154:D156" si="27">(SUM(E154:L154))/8</f>
        <v>50.636767694529922</v>
      </c>
      <c r="E154" s="438">
        <v>47.419199228171735</v>
      </c>
      <c r="F154" s="427">
        <v>46.88</v>
      </c>
      <c r="G154" s="227">
        <v>54.37</v>
      </c>
      <c r="H154" s="227">
        <v>52.47</v>
      </c>
      <c r="I154" s="227">
        <v>53</v>
      </c>
      <c r="J154" s="227">
        <v>49.863685932388222</v>
      </c>
      <c r="K154" s="427">
        <v>47.811256395679365</v>
      </c>
      <c r="L154" s="227">
        <v>53.28</v>
      </c>
      <c r="M154" s="227">
        <v>53.225012309207287</v>
      </c>
      <c r="N154" s="416">
        <v>47.989510489510486</v>
      </c>
      <c r="O154" s="440">
        <v>43.7</v>
      </c>
      <c r="P154" s="232"/>
    </row>
    <row r="155" spans="1:119" ht="12.95" customHeight="1" x14ac:dyDescent="0.25">
      <c r="A155" s="108" t="s">
        <v>154</v>
      </c>
      <c r="B155" s="353">
        <v>76.45281660799985</v>
      </c>
      <c r="C155" s="240">
        <f t="shared" si="26"/>
        <v>79.936531271504109</v>
      </c>
      <c r="D155" s="240">
        <f t="shared" si="27"/>
        <v>87.244238539759721</v>
      </c>
      <c r="E155" s="244">
        <v>91.316931982633861</v>
      </c>
      <c r="F155" s="228">
        <v>91.37</v>
      </c>
      <c r="G155" s="228">
        <v>99.49</v>
      </c>
      <c r="H155" s="228">
        <v>76.819999999999993</v>
      </c>
      <c r="I155" s="426">
        <v>64.900000000000006</v>
      </c>
      <c r="J155" s="228">
        <v>86.450381679389309</v>
      </c>
      <c r="K155" s="228">
        <v>87.606594656054583</v>
      </c>
      <c r="L155" s="228">
        <v>100</v>
      </c>
      <c r="M155" s="228">
        <v>99.704579025110789</v>
      </c>
      <c r="N155" s="219">
        <v>81.64335664335664</v>
      </c>
      <c r="O155" s="423">
        <v>0</v>
      </c>
      <c r="P155" s="232"/>
    </row>
    <row r="156" spans="1:119" ht="12.95" customHeight="1" thickBot="1" x14ac:dyDescent="0.3">
      <c r="A156" s="109" t="s">
        <v>155</v>
      </c>
      <c r="B156" s="354">
        <v>26.61152578521823</v>
      </c>
      <c r="C156" s="237">
        <f t="shared" si="26"/>
        <v>16.50220946105118</v>
      </c>
      <c r="D156" s="237">
        <f t="shared" si="27"/>
        <v>18.145083463490824</v>
      </c>
      <c r="E156" s="439">
        <v>10.659898477157361</v>
      </c>
      <c r="F156" s="414">
        <v>0</v>
      </c>
      <c r="G156" s="492">
        <v>33.11</v>
      </c>
      <c r="H156" s="492">
        <v>31.46</v>
      </c>
      <c r="I156" s="190">
        <v>26.8</v>
      </c>
      <c r="J156" s="414">
        <v>0</v>
      </c>
      <c r="K156" s="414">
        <v>19.230769230769234</v>
      </c>
      <c r="L156" s="414">
        <v>23.900000000000002</v>
      </c>
      <c r="M156" s="492">
        <v>36.363636363636367</v>
      </c>
      <c r="N156" s="414">
        <v>0</v>
      </c>
      <c r="O156" s="424">
        <v>0</v>
      </c>
      <c r="P156" s="232"/>
    </row>
    <row r="157" spans="1:119" ht="15" customHeight="1" thickBot="1" x14ac:dyDescent="0.25">
      <c r="A157" s="132" t="s">
        <v>266</v>
      </c>
      <c r="B157" s="346"/>
      <c r="C157" s="124"/>
      <c r="D157" s="124"/>
      <c r="E157" s="323"/>
      <c r="F157" s="124"/>
      <c r="G157" s="124"/>
      <c r="H157" s="124"/>
      <c r="I157" s="124"/>
      <c r="J157" s="124"/>
      <c r="K157" s="124"/>
      <c r="L157" s="125"/>
      <c r="M157" s="124"/>
      <c r="N157" s="124"/>
      <c r="O157" s="127"/>
      <c r="P157" s="233"/>
    </row>
    <row r="158" spans="1:119" ht="12.95" customHeight="1" x14ac:dyDescent="0.25">
      <c r="A158" s="110" t="s">
        <v>188</v>
      </c>
      <c r="B158" s="364" t="s">
        <v>156</v>
      </c>
      <c r="C158" s="235">
        <f t="shared" ref="C158:C161" si="28">(SUM(E158:O158))/11</f>
        <v>89.430328710560488</v>
      </c>
      <c r="D158" s="235">
        <f t="shared" ref="D158:D161" si="29">(SUM(E158:L158))/8</f>
        <v>90.982440046890659</v>
      </c>
      <c r="E158" s="245">
        <v>92.544987146529564</v>
      </c>
      <c r="F158" s="185">
        <v>92.3</v>
      </c>
      <c r="G158" s="229">
        <v>91.75</v>
      </c>
      <c r="H158" s="227">
        <v>91.35</v>
      </c>
      <c r="I158" s="227">
        <v>91.21</v>
      </c>
      <c r="J158" s="227">
        <v>84.757426310356692</v>
      </c>
      <c r="K158" s="227">
        <v>89.937106918238996</v>
      </c>
      <c r="L158" s="227">
        <v>94.01</v>
      </c>
      <c r="M158" s="227">
        <v>80.0087489063867</v>
      </c>
      <c r="N158" s="227">
        <v>85.465346534653463</v>
      </c>
      <c r="O158" s="186">
        <v>90.4</v>
      </c>
      <c r="P158" s="232"/>
    </row>
    <row r="159" spans="1:119" ht="12.95" customHeight="1" x14ac:dyDescent="0.25">
      <c r="A159" s="111" t="s">
        <v>189</v>
      </c>
      <c r="B159" s="363" t="s">
        <v>157</v>
      </c>
      <c r="C159" s="240">
        <f t="shared" si="28"/>
        <v>72.596292151275037</v>
      </c>
      <c r="D159" s="240">
        <f t="shared" si="29"/>
        <v>71.168470807039057</v>
      </c>
      <c r="E159" s="244">
        <v>72.2</v>
      </c>
      <c r="F159" s="187">
        <v>68.8</v>
      </c>
      <c r="G159" s="230">
        <v>74.84</v>
      </c>
      <c r="H159" s="187">
        <v>71.59</v>
      </c>
      <c r="I159" s="187">
        <v>75.239999999999995</v>
      </c>
      <c r="J159" s="418">
        <v>62.048400045876818</v>
      </c>
      <c r="K159" s="187">
        <v>67.039366410435591</v>
      </c>
      <c r="L159" s="187">
        <v>77.59</v>
      </c>
      <c r="M159" s="187">
        <v>79.461942257217842</v>
      </c>
      <c r="N159" s="187">
        <v>67.049504950495049</v>
      </c>
      <c r="O159" s="220">
        <v>82.7</v>
      </c>
      <c r="P159" s="232"/>
    </row>
    <row r="160" spans="1:119" ht="12.95" customHeight="1" x14ac:dyDescent="0.25">
      <c r="A160" s="111" t="s">
        <v>190</v>
      </c>
      <c r="B160" s="365" t="s">
        <v>157</v>
      </c>
      <c r="C160" s="240">
        <f t="shared" si="28"/>
        <v>73.919289661399162</v>
      </c>
      <c r="D160" s="240">
        <f t="shared" si="29"/>
        <v>72.977771736040665</v>
      </c>
      <c r="E160" s="244">
        <v>89.6</v>
      </c>
      <c r="F160" s="418">
        <v>63.5</v>
      </c>
      <c r="G160" s="230">
        <v>79.53</v>
      </c>
      <c r="H160" s="187">
        <v>74.87</v>
      </c>
      <c r="I160" s="187">
        <v>74.56</v>
      </c>
      <c r="J160" s="418">
        <v>62.553045073976378</v>
      </c>
      <c r="K160" s="187">
        <v>67.179128814348942</v>
      </c>
      <c r="L160" s="187">
        <v>72.03</v>
      </c>
      <c r="M160" s="187">
        <v>75.940507436570428</v>
      </c>
      <c r="N160" s="187">
        <v>67.049504950495049</v>
      </c>
      <c r="O160" s="220">
        <v>86.3</v>
      </c>
      <c r="P160" s="232"/>
    </row>
    <row r="161" spans="1:16" ht="12.95" customHeight="1" thickBot="1" x14ac:dyDescent="0.3">
      <c r="A161" s="112" t="s">
        <v>191</v>
      </c>
      <c r="B161" s="366" t="s">
        <v>157</v>
      </c>
      <c r="C161" s="237">
        <f t="shared" si="28"/>
        <v>68.553166262362438</v>
      </c>
      <c r="D161" s="237">
        <f t="shared" si="29"/>
        <v>66.340812458404756</v>
      </c>
      <c r="E161" s="242">
        <v>68.5</v>
      </c>
      <c r="F161" s="414">
        <v>56.1</v>
      </c>
      <c r="G161" s="231">
        <v>72.02</v>
      </c>
      <c r="H161" s="190">
        <v>69.08</v>
      </c>
      <c r="I161" s="190">
        <v>70.34</v>
      </c>
      <c r="J161" s="414">
        <v>52.024314714990247</v>
      </c>
      <c r="K161" s="190">
        <v>67.342184952247834</v>
      </c>
      <c r="L161" s="190">
        <v>75.320000000000007</v>
      </c>
      <c r="M161" s="190">
        <v>75.940507436570428</v>
      </c>
      <c r="N161" s="190">
        <v>66.21782178217822</v>
      </c>
      <c r="O161" s="191">
        <v>81.2</v>
      </c>
      <c r="P161" s="232"/>
    </row>
  </sheetData>
  <mergeCells count="2">
    <mergeCell ref="A1:G1"/>
    <mergeCell ref="E3:L4"/>
  </mergeCells>
  <phoneticPr fontId="0" type="noConversion"/>
  <conditionalFormatting sqref="J88:J89 J91:J99">
    <cfRule type="cellIs" dxfId="197" priority="367" stopIfTrue="1" operator="lessThanOrEqual">
      <formula>(J$14/100)-0.01</formula>
    </cfRule>
    <cfRule type="cellIs" priority="368" stopIfTrue="1" operator="between">
      <formula>"(b$16/100)-0.01"</formula>
      <formula>"(b$16/100)+0.03"</formula>
    </cfRule>
    <cfRule type="cellIs" dxfId="196" priority="369" stopIfTrue="1" operator="greaterThanOrEqual">
      <formula>"(b$16/100)+0.03"</formula>
    </cfRule>
  </conditionalFormatting>
  <conditionalFormatting sqref="E40 G40:J40 L40:M40 O40">
    <cfRule type="cellIs" dxfId="195" priority="255" operator="greaterThan">
      <formula>$B$40</formula>
    </cfRule>
    <cfRule type="cellIs" dxfId="194" priority="363" operator="greaterThan">
      <formula>$B$40</formula>
    </cfRule>
  </conditionalFormatting>
  <conditionalFormatting sqref="E41 G41:O41">
    <cfRule type="cellIs" dxfId="193" priority="362" operator="greaterThan">
      <formula>$B$41</formula>
    </cfRule>
  </conditionalFormatting>
  <conditionalFormatting sqref="E42 G42 I42:O42">
    <cfRule type="cellIs" dxfId="192" priority="361" operator="greaterThan">
      <formula>$B$42</formula>
    </cfRule>
  </conditionalFormatting>
  <conditionalFormatting sqref="E43 G43:O43">
    <cfRule type="cellIs" dxfId="191" priority="360" operator="greaterThan">
      <formula>$B$43</formula>
    </cfRule>
  </conditionalFormatting>
  <conditionalFormatting sqref="E44 G44:J44 L44:O44">
    <cfRule type="cellIs" dxfId="190" priority="359" operator="greaterThan">
      <formula>$B$44</formula>
    </cfRule>
  </conditionalFormatting>
  <conditionalFormatting sqref="E45 G45:J45 L45:O45">
    <cfRule type="cellIs" dxfId="189" priority="358" operator="greaterThan">
      <formula>$B$45</formula>
    </cfRule>
  </conditionalFormatting>
  <conditionalFormatting sqref="E46 G46:J46 L46:O46">
    <cfRule type="cellIs" dxfId="188" priority="357" operator="greaterThan">
      <formula>$B$46</formula>
    </cfRule>
  </conditionalFormatting>
  <conditionalFormatting sqref="E47 G47 I47:J47 L47:O47">
    <cfRule type="cellIs" dxfId="187" priority="356" operator="greaterThan">
      <formula>$B$47</formula>
    </cfRule>
  </conditionalFormatting>
  <conditionalFormatting sqref="E48 G48 J48 L48:M48 O48">
    <cfRule type="cellIs" dxfId="186" priority="355" operator="greaterThan">
      <formula>$B$48</formula>
    </cfRule>
  </conditionalFormatting>
  <conditionalFormatting sqref="E49 G49:J49 L49:O49">
    <cfRule type="cellIs" dxfId="185" priority="354" operator="greaterThan">
      <formula>$B$49</formula>
    </cfRule>
  </conditionalFormatting>
  <conditionalFormatting sqref="E50 G50:J50 L50:O50 N49 H49 H66 N66">
    <cfRule type="cellIs" dxfId="184" priority="353" operator="greaterThan">
      <formula>$B$50</formula>
    </cfRule>
  </conditionalFormatting>
  <conditionalFormatting sqref="G51:O51">
    <cfRule type="cellIs" dxfId="183" priority="352" operator="greaterThan">
      <formula>$B$51</formula>
    </cfRule>
  </conditionalFormatting>
  <conditionalFormatting sqref="E52 G52 I52:J52 L52:M52 O52">
    <cfRule type="cellIs" dxfId="182" priority="351" operator="greaterThan">
      <formula>$B$52</formula>
    </cfRule>
  </conditionalFormatting>
  <conditionalFormatting sqref="E53 G53:O53">
    <cfRule type="cellIs" dxfId="181" priority="350" operator="greaterThan">
      <formula>$B$53</formula>
    </cfRule>
  </conditionalFormatting>
  <conditionalFormatting sqref="E54 G54 I54:J54 L54:M54 O54">
    <cfRule type="cellIs" dxfId="180" priority="349" operator="greaterThan">
      <formula>$B$54</formula>
    </cfRule>
  </conditionalFormatting>
  <conditionalFormatting sqref="E56 G56:O56">
    <cfRule type="cellIs" dxfId="179" priority="348" operator="greaterThan">
      <formula>$B$56</formula>
    </cfRule>
  </conditionalFormatting>
  <conditionalFormatting sqref="E57 G57:O57">
    <cfRule type="cellIs" dxfId="178" priority="347" operator="greaterThan">
      <formula>$B$57</formula>
    </cfRule>
  </conditionalFormatting>
  <conditionalFormatting sqref="E58 G58:M58 O58">
    <cfRule type="cellIs" dxfId="177" priority="346" operator="greaterThan">
      <formula>$B$58</formula>
    </cfRule>
  </conditionalFormatting>
  <conditionalFormatting sqref="E59 G59:O59">
    <cfRule type="cellIs" dxfId="176" priority="345" operator="greaterThan">
      <formula>$B$59</formula>
    </cfRule>
  </conditionalFormatting>
  <conditionalFormatting sqref="E60 G60:O60">
    <cfRule type="cellIs" dxfId="175" priority="344" operator="greaterThan">
      <formula>$B$60</formula>
    </cfRule>
  </conditionalFormatting>
  <conditionalFormatting sqref="E61 G61:O61">
    <cfRule type="cellIs" dxfId="174" priority="343" operator="greaterThan">
      <formula>$B$61</formula>
    </cfRule>
  </conditionalFormatting>
  <conditionalFormatting sqref="E62 G62:O62">
    <cfRule type="cellIs" dxfId="173" priority="342" operator="greaterThan">
      <formula>$B$62</formula>
    </cfRule>
  </conditionalFormatting>
  <conditionalFormatting sqref="E63 G63:O63">
    <cfRule type="cellIs" dxfId="172" priority="341" operator="greaterThan">
      <formula>$B$63</formula>
    </cfRule>
  </conditionalFormatting>
  <conditionalFormatting sqref="E64 O64 J64:M64 G64">
    <cfRule type="cellIs" dxfId="171" priority="340" operator="greaterThan">
      <formula>$B$64</formula>
    </cfRule>
  </conditionalFormatting>
  <conditionalFormatting sqref="E65 G65:O65">
    <cfRule type="cellIs" dxfId="170" priority="339" operator="greaterThan">
      <formula>$B$65</formula>
    </cfRule>
  </conditionalFormatting>
  <conditionalFormatting sqref="E66 G66:O66">
    <cfRule type="cellIs" dxfId="169" priority="338" operator="greaterThan">
      <formula>$B$66</formula>
    </cfRule>
  </conditionalFormatting>
  <conditionalFormatting sqref="E67 G67:O67">
    <cfRule type="cellIs" dxfId="168" priority="337" operator="greaterThan">
      <formula>$B$67</formula>
    </cfRule>
  </conditionalFormatting>
  <conditionalFormatting sqref="E68 G68:O68">
    <cfRule type="cellIs" dxfId="167" priority="336" operator="greaterThan">
      <formula>$B$68</formula>
    </cfRule>
  </conditionalFormatting>
  <conditionalFormatting sqref="E69 G69:N69">
    <cfRule type="cellIs" dxfId="166" priority="335" operator="greaterThan">
      <formula>$B$69</formula>
    </cfRule>
  </conditionalFormatting>
  <conditionalFormatting sqref="E70 O70 G70 I70:M70">
    <cfRule type="cellIs" dxfId="165" priority="334" operator="greaterThan">
      <formula>$B$70</formula>
    </cfRule>
  </conditionalFormatting>
  <conditionalFormatting sqref="E72 G72:O72">
    <cfRule type="cellIs" dxfId="164" priority="333" operator="greaterThan">
      <formula>$B$72</formula>
    </cfRule>
  </conditionalFormatting>
  <conditionalFormatting sqref="E73 G73:O73">
    <cfRule type="cellIs" dxfId="163" priority="332" operator="greaterThan">
      <formula>$B$73</formula>
    </cfRule>
  </conditionalFormatting>
  <conditionalFormatting sqref="E74 O74 L74:M74 G74 I74:J74">
    <cfRule type="cellIs" dxfId="162" priority="331" operator="greaterThan">
      <formula>$B$74</formula>
    </cfRule>
  </conditionalFormatting>
  <conditionalFormatting sqref="E75 G75:O75">
    <cfRule type="cellIs" dxfId="161" priority="330" operator="greaterThan">
      <formula>$B$75</formula>
    </cfRule>
  </conditionalFormatting>
  <conditionalFormatting sqref="E76 G76:O76">
    <cfRule type="cellIs" dxfId="160" priority="329" operator="greaterThan">
      <formula>$B$76</formula>
    </cfRule>
  </conditionalFormatting>
  <conditionalFormatting sqref="E77 G77:J77 L77:O77">
    <cfRule type="cellIs" dxfId="159" priority="328" operator="greaterThan">
      <formula>$B$77</formula>
    </cfRule>
  </conditionalFormatting>
  <conditionalFormatting sqref="E78 G78:J78 L78:O78">
    <cfRule type="cellIs" dxfId="158" priority="327" operator="greaterThan">
      <formula>$B$78</formula>
    </cfRule>
  </conditionalFormatting>
  <conditionalFormatting sqref="E79 G79:J79 L79:O79">
    <cfRule type="cellIs" dxfId="157" priority="326" operator="greaterThan">
      <formula>$B$79</formula>
    </cfRule>
  </conditionalFormatting>
  <conditionalFormatting sqref="E80 G80:J80 L80:O80">
    <cfRule type="cellIs" dxfId="156" priority="325" operator="greaterThan">
      <formula>$B$80</formula>
    </cfRule>
  </conditionalFormatting>
  <conditionalFormatting sqref="E81 G81:O81">
    <cfRule type="cellIs" dxfId="155" priority="324" operator="greaterThan">
      <formula>$B$81</formula>
    </cfRule>
  </conditionalFormatting>
  <conditionalFormatting sqref="E82 G82:O82">
    <cfRule type="cellIs" dxfId="154" priority="323" operator="greaterThan">
      <formula>$B$82</formula>
    </cfRule>
  </conditionalFormatting>
  <conditionalFormatting sqref="E83 G83:O83">
    <cfRule type="cellIs" dxfId="153" priority="322" operator="greaterThan">
      <formula>$B$83</formula>
    </cfRule>
  </conditionalFormatting>
  <conditionalFormatting sqref="E84 G84:J84 L84:O84">
    <cfRule type="cellIs" dxfId="152" priority="321" operator="greaterThan">
      <formula>$B$84</formula>
    </cfRule>
  </conditionalFormatting>
  <conditionalFormatting sqref="E85 G85:O85">
    <cfRule type="cellIs" dxfId="151" priority="320" operator="greaterThan">
      <formula>$B$85</formula>
    </cfRule>
  </conditionalFormatting>
  <conditionalFormatting sqref="E86 G86:J86 L86:O86">
    <cfRule type="cellIs" dxfId="150" priority="319" operator="greaterThan">
      <formula>$B$86</formula>
    </cfRule>
  </conditionalFormatting>
  <conditionalFormatting sqref="E88 O88 I88:L88">
    <cfRule type="cellIs" dxfId="149" priority="318" operator="lessThan">
      <formula>$B$88</formula>
    </cfRule>
  </conditionalFormatting>
  <conditionalFormatting sqref="E89 G89:O89">
    <cfRule type="cellIs" dxfId="148" priority="317" operator="lessThan">
      <formula>$B$89</formula>
    </cfRule>
  </conditionalFormatting>
  <conditionalFormatting sqref="E90 G90:I90 K90:O90">
    <cfRule type="cellIs" dxfId="147" priority="316" operator="lessThan">
      <formula>$B$90</formula>
    </cfRule>
  </conditionalFormatting>
  <conditionalFormatting sqref="E91 G91 I91:M91 O91">
    <cfRule type="cellIs" dxfId="146" priority="315" operator="lessThan">
      <formula>$B$91</formula>
    </cfRule>
  </conditionalFormatting>
  <conditionalFormatting sqref="E92 G92:O92">
    <cfRule type="cellIs" dxfId="145" priority="314" operator="lessThan">
      <formula>$B$92</formula>
    </cfRule>
  </conditionalFormatting>
  <conditionalFormatting sqref="E93 G93 I93:M93 O93">
    <cfRule type="cellIs" dxfId="144" priority="313" operator="lessThan">
      <formula>$B$93</formula>
    </cfRule>
  </conditionalFormatting>
  <conditionalFormatting sqref="E94 G94:J94 L94:M94 O94">
    <cfRule type="cellIs" dxfId="143" priority="312" operator="lessThan">
      <formula>$B$94</formula>
    </cfRule>
  </conditionalFormatting>
  <conditionalFormatting sqref="H95 J95 L95:M95 O95">
    <cfRule type="cellIs" dxfId="142" priority="311" operator="lessThan">
      <formula>$B$95</formula>
    </cfRule>
  </conditionalFormatting>
  <conditionalFormatting sqref="E96 G96:J96 L96:M96 O96">
    <cfRule type="cellIs" dxfId="141" priority="310" operator="lessThan">
      <formula>$B$96</formula>
    </cfRule>
  </conditionalFormatting>
  <conditionalFormatting sqref="E97 I97:J97 G97 L97:M97">
    <cfRule type="cellIs" dxfId="140" priority="309" operator="lessThan">
      <formula>$B$97</formula>
    </cfRule>
  </conditionalFormatting>
  <conditionalFormatting sqref="E98 I98:J98 G98 L98:M98 O98">
    <cfRule type="cellIs" dxfId="139" priority="308" operator="lessThan">
      <formula>$B$98</formula>
    </cfRule>
  </conditionalFormatting>
  <conditionalFormatting sqref="E99 G99:J99 L99:M99 O99">
    <cfRule type="cellIs" dxfId="138" priority="307" operator="lessThan">
      <formula>$B$99</formula>
    </cfRule>
  </conditionalFormatting>
  <conditionalFormatting sqref="E101 G101:M101 O101">
    <cfRule type="cellIs" dxfId="137" priority="306" operator="greaterThan">
      <formula>$B$101</formula>
    </cfRule>
  </conditionalFormatting>
  <conditionalFormatting sqref="E102 G102:J102 L102:N102">
    <cfRule type="cellIs" dxfId="136" priority="305" operator="greaterThan">
      <formula>$B$102</formula>
    </cfRule>
  </conditionalFormatting>
  <conditionalFormatting sqref="E103 G103:I103 K103:O103">
    <cfRule type="cellIs" dxfId="135" priority="304" operator="greaterThan">
      <formula>$B$103</formula>
    </cfRule>
  </conditionalFormatting>
  <conditionalFormatting sqref="E104 G104:O104">
    <cfRule type="cellIs" dxfId="134" priority="303" operator="greaterThan">
      <formula>$B$104</formula>
    </cfRule>
  </conditionalFormatting>
  <conditionalFormatting sqref="E105 G105:O105">
    <cfRule type="cellIs" dxfId="133" priority="302" operator="greaterThan">
      <formula>$B$105</formula>
    </cfRule>
  </conditionalFormatting>
  <conditionalFormatting sqref="E106 G106:O106">
    <cfRule type="cellIs" dxfId="132" priority="301" operator="greaterThan">
      <formula>$B$106</formula>
    </cfRule>
  </conditionalFormatting>
  <conditionalFormatting sqref="E107 O107 G107 I107:M107">
    <cfRule type="cellIs" dxfId="131" priority="300" operator="greaterThan">
      <formula>$B$107</formula>
    </cfRule>
  </conditionalFormatting>
  <conditionalFormatting sqref="E108 G108:L108 O108">
    <cfRule type="cellIs" dxfId="130" priority="299" operator="greaterThan">
      <formula>$B$108</formula>
    </cfRule>
  </conditionalFormatting>
  <conditionalFormatting sqref="E109 G109:M109 O109">
    <cfRule type="cellIs" dxfId="129" priority="298" operator="greaterThan">
      <formula>$B$109</formula>
    </cfRule>
  </conditionalFormatting>
  <conditionalFormatting sqref="E110 G110:M110 O110">
    <cfRule type="cellIs" dxfId="128" priority="297" operator="greaterThan">
      <formula>$B$110</formula>
    </cfRule>
  </conditionalFormatting>
  <conditionalFormatting sqref="E111 G111:M111 O111">
    <cfRule type="cellIs" dxfId="127" priority="296" operator="greaterThan">
      <formula>$B$111</formula>
    </cfRule>
  </conditionalFormatting>
  <conditionalFormatting sqref="E112 G112:M112">
    <cfRule type="cellIs" dxfId="126" priority="295" operator="greaterThan">
      <formula>$B$112</formula>
    </cfRule>
  </conditionalFormatting>
  <conditionalFormatting sqref="E114">
    <cfRule type="expression" dxfId="125" priority="294">
      <formula>OR(E114-$B114&gt;0.05,E114-$B114&lt;-0.05)</formula>
    </cfRule>
  </conditionalFormatting>
  <conditionalFormatting sqref="E125 G125:O125">
    <cfRule type="cellIs" dxfId="124" priority="284" operator="lessThan">
      <formula>$B$125</formula>
    </cfRule>
  </conditionalFormatting>
  <conditionalFormatting sqref="E126 G126:N126">
    <cfRule type="cellIs" dxfId="123" priority="283" operator="lessThan">
      <formula>$B$126</formula>
    </cfRule>
  </conditionalFormatting>
  <conditionalFormatting sqref="E127 G127:O127">
    <cfRule type="cellIs" dxfId="122" priority="282" operator="lessThan">
      <formula>$B$127</formula>
    </cfRule>
  </conditionalFormatting>
  <conditionalFormatting sqref="E128 L128 G128:I128">
    <cfRule type="cellIs" dxfId="121" priority="281" operator="lessThan">
      <formula>$B$128</formula>
    </cfRule>
  </conditionalFormatting>
  <conditionalFormatting sqref="E129 G129:O129">
    <cfRule type="cellIs" dxfId="120" priority="280" operator="lessThan">
      <formula>$B$129</formula>
    </cfRule>
  </conditionalFormatting>
  <conditionalFormatting sqref="E130 G130:K130 M130:N130">
    <cfRule type="cellIs" dxfId="119" priority="279" operator="lessThan">
      <formula>$B$130</formula>
    </cfRule>
  </conditionalFormatting>
  <conditionalFormatting sqref="E131 G131:O131">
    <cfRule type="cellIs" dxfId="118" priority="278" operator="lessThan">
      <formula>$B$131</formula>
    </cfRule>
  </conditionalFormatting>
  <conditionalFormatting sqref="E132 G132:N132">
    <cfRule type="cellIs" dxfId="117" priority="277" operator="lessThan">
      <formula>$B$132</formula>
    </cfRule>
  </conditionalFormatting>
  <conditionalFormatting sqref="K133 M133:O133 G133:I133">
    <cfRule type="cellIs" dxfId="116" priority="276" operator="lessThan">
      <formula>$B$133</formula>
    </cfRule>
  </conditionalFormatting>
  <conditionalFormatting sqref="E134 G134:M134 O134">
    <cfRule type="cellIs" dxfId="115" priority="275" operator="lessThan">
      <formula>$B$134</formula>
    </cfRule>
  </conditionalFormatting>
  <conditionalFormatting sqref="E135 O135 L135:M135 H135:J135">
    <cfRule type="cellIs" dxfId="114" priority="274" operator="lessThan">
      <formula>$B$135</formula>
    </cfRule>
  </conditionalFormatting>
  <conditionalFormatting sqref="E136 M136:O136 H136:K136">
    <cfRule type="cellIs" dxfId="113" priority="273" operator="lessThan">
      <formula>$B$136</formula>
    </cfRule>
  </conditionalFormatting>
  <conditionalFormatting sqref="E137 G137:J137 L137:M137">
    <cfRule type="cellIs" dxfId="112" priority="272" operator="lessThan">
      <formula>$B$137</formula>
    </cfRule>
  </conditionalFormatting>
  <conditionalFormatting sqref="G139:J139 L139:O139">
    <cfRule type="cellIs" dxfId="111" priority="271" operator="lessThan">
      <formula>$B$139</formula>
    </cfRule>
  </conditionalFormatting>
  <conditionalFormatting sqref="E140 G140:M140 O140">
    <cfRule type="cellIs" dxfId="110" priority="270" operator="lessThan">
      <formula>$B$140</formula>
    </cfRule>
  </conditionalFormatting>
  <conditionalFormatting sqref="E141 G141:O141">
    <cfRule type="cellIs" dxfId="109" priority="269" operator="lessThan">
      <formula>$B$141</formula>
    </cfRule>
  </conditionalFormatting>
  <conditionalFormatting sqref="E142 G142:M142 O142">
    <cfRule type="cellIs" dxfId="108" priority="268" operator="lessThan">
      <formula>$B$142</formula>
    </cfRule>
  </conditionalFormatting>
  <conditionalFormatting sqref="E143 O143 G143:I143 K143:M143">
    <cfRule type="cellIs" dxfId="107" priority="267" operator="lessThan">
      <formula>$B$143</formula>
    </cfRule>
  </conditionalFormatting>
  <conditionalFormatting sqref="L154:M154 G154:J154">
    <cfRule type="cellIs" dxfId="106" priority="266" operator="lessThan">
      <formula>$B$154</formula>
    </cfRule>
  </conditionalFormatting>
  <conditionalFormatting sqref="E155 G155:H155 J155:N155">
    <cfRule type="cellIs" dxfId="105" priority="265" operator="lessThan">
      <formula>$B$155</formula>
    </cfRule>
  </conditionalFormatting>
  <conditionalFormatting sqref="G156:I156 M156">
    <cfRule type="cellIs" dxfId="104" priority="264" operator="lessThan">
      <formula>$B$156</formula>
    </cfRule>
  </conditionalFormatting>
  <conditionalFormatting sqref="E158 G158:O158">
    <cfRule type="cellIs" dxfId="103" priority="263" operator="lessThan">
      <formula>78</formula>
    </cfRule>
  </conditionalFormatting>
  <conditionalFormatting sqref="E159:E161 G159:I161 K159:O161">
    <cfRule type="cellIs" dxfId="102" priority="260" operator="lessThan">
      <formula>65</formula>
    </cfRule>
  </conditionalFormatting>
  <conditionalFormatting sqref="E9">
    <cfRule type="cellIs" dxfId="101" priority="257" operator="greaterThan">
      <formula>102</formula>
    </cfRule>
  </conditionalFormatting>
  <conditionalFormatting sqref="G144:J144 L144:M144">
    <cfRule type="cellIs" dxfId="100" priority="254" operator="lessThan">
      <formula>$B$144</formula>
    </cfRule>
  </conditionalFormatting>
  <conditionalFormatting sqref="O145 G145:J145 L145:M145">
    <cfRule type="cellIs" dxfId="99" priority="253" operator="lessThan">
      <formula>$B$145</formula>
    </cfRule>
  </conditionalFormatting>
  <conditionalFormatting sqref="O146 G146 J146">
    <cfRule type="cellIs" dxfId="98" priority="252" operator="lessThan">
      <formula>$B$146</formula>
    </cfRule>
  </conditionalFormatting>
  <conditionalFormatting sqref="G147 I147:J147 L147:M147">
    <cfRule type="cellIs" dxfId="97" priority="251" operator="lessThan">
      <formula>$B$147</formula>
    </cfRule>
  </conditionalFormatting>
  <conditionalFormatting sqref="G148 J148">
    <cfRule type="cellIs" dxfId="96" priority="250" operator="lessThan">
      <formula>$B$148</formula>
    </cfRule>
  </conditionalFormatting>
  <conditionalFormatting sqref="G149:J149 L149:O149">
    <cfRule type="cellIs" dxfId="95" priority="249" operator="lessThan">
      <formula>$B$149</formula>
    </cfRule>
  </conditionalFormatting>
  <conditionalFormatting sqref="O150 G150:J150 L150:M150">
    <cfRule type="cellIs" dxfId="94" priority="248" operator="lessThan">
      <formula>$B$150</formula>
    </cfRule>
  </conditionalFormatting>
  <conditionalFormatting sqref="G114:O123">
    <cfRule type="expression" dxfId="93" priority="219">
      <formula>OR(G114-$B114&gt;0.05,G114-$B114&lt;-0.05)</formula>
    </cfRule>
  </conditionalFormatting>
  <conditionalFormatting sqref="E115:E123">
    <cfRule type="expression" dxfId="92" priority="218">
      <formula>OR(E115-$B115&gt;0.05,E115-$B115&lt;-0.05)</formula>
    </cfRule>
  </conditionalFormatting>
  <conditionalFormatting sqref="G114:O123">
    <cfRule type="expression" dxfId="91" priority="217">
      <formula>OR(G114-$B114&gt;0.05,G114-$B114&lt;-0.05)</formula>
    </cfRule>
  </conditionalFormatting>
  <conditionalFormatting sqref="E115:E123">
    <cfRule type="expression" dxfId="90" priority="216">
      <formula>OR(E115-$B115&gt;0.05,E115-$B115&lt;-0.05)</formula>
    </cfRule>
  </conditionalFormatting>
  <conditionalFormatting sqref="F41">
    <cfRule type="cellIs" dxfId="89" priority="112" operator="greaterThan">
      <formula>$B$41</formula>
    </cfRule>
  </conditionalFormatting>
  <conditionalFormatting sqref="F42">
    <cfRule type="cellIs" dxfId="88" priority="111" operator="greaterThan">
      <formula>$B$42</formula>
    </cfRule>
  </conditionalFormatting>
  <conditionalFormatting sqref="F43">
    <cfRule type="cellIs" dxfId="87" priority="110" operator="greaterThan">
      <formula>$B$43</formula>
    </cfRule>
  </conditionalFormatting>
  <conditionalFormatting sqref="F50">
    <cfRule type="cellIs" dxfId="86" priority="103" operator="greaterThan">
      <formula>$B$50</formula>
    </cfRule>
  </conditionalFormatting>
  <conditionalFormatting sqref="F93 F91 F89">
    <cfRule type="cellIs" dxfId="85" priority="96" stopIfTrue="1" operator="lessThanOrEqual">
      <formula>(F$14/100)-0.01</formula>
    </cfRule>
    <cfRule type="cellIs" priority="97" stopIfTrue="1" operator="between">
      <formula>"(b$16/100)-0.01"</formula>
      <formula>"(b$16/100)+0.03"</formula>
    </cfRule>
    <cfRule type="cellIs" dxfId="84" priority="98" stopIfTrue="1" operator="greaterThanOrEqual">
      <formula>"(b$16/100)+0.03"</formula>
    </cfRule>
  </conditionalFormatting>
  <conditionalFormatting sqref="F56">
    <cfRule type="cellIs" dxfId="83" priority="95" operator="greaterThan">
      <formula>$B$56</formula>
    </cfRule>
  </conditionalFormatting>
  <conditionalFormatting sqref="F57">
    <cfRule type="cellIs" dxfId="82" priority="94" operator="greaterThan">
      <formula>$B$57</formula>
    </cfRule>
  </conditionalFormatting>
  <conditionalFormatting sqref="F58">
    <cfRule type="cellIs" dxfId="81" priority="93" operator="greaterThan">
      <formula>$B$58</formula>
    </cfRule>
  </conditionalFormatting>
  <conditionalFormatting sqref="F59">
    <cfRule type="cellIs" dxfId="80" priority="92" operator="greaterThan">
      <formula>$B$59</formula>
    </cfRule>
  </conditionalFormatting>
  <conditionalFormatting sqref="F60">
    <cfRule type="cellIs" dxfId="79" priority="91" operator="greaterThan">
      <formula>$B$60</formula>
    </cfRule>
  </conditionalFormatting>
  <conditionalFormatting sqref="F61">
    <cfRule type="cellIs" dxfId="78" priority="90" operator="greaterThan">
      <formula>$B$61</formula>
    </cfRule>
  </conditionalFormatting>
  <conditionalFormatting sqref="F62">
    <cfRule type="cellIs" dxfId="77" priority="89" operator="greaterThan">
      <formula>$B$62</formula>
    </cfRule>
  </conditionalFormatting>
  <conditionalFormatting sqref="F63">
    <cfRule type="cellIs" dxfId="76" priority="88" operator="greaterThan">
      <formula>$B$63</formula>
    </cfRule>
  </conditionalFormatting>
  <conditionalFormatting sqref="F64">
    <cfRule type="cellIs" dxfId="75" priority="87" operator="greaterThan">
      <formula>$B$64</formula>
    </cfRule>
  </conditionalFormatting>
  <conditionalFormatting sqref="F65">
    <cfRule type="cellIs" dxfId="74" priority="86" operator="greaterThan">
      <formula>$B$65</formula>
    </cfRule>
  </conditionalFormatting>
  <conditionalFormatting sqref="F66">
    <cfRule type="cellIs" dxfId="73" priority="85" operator="greaterThan">
      <formula>$B$66</formula>
    </cfRule>
  </conditionalFormatting>
  <conditionalFormatting sqref="F67">
    <cfRule type="cellIs" dxfId="72" priority="84" operator="greaterThan">
      <formula>$B$67</formula>
    </cfRule>
  </conditionalFormatting>
  <conditionalFormatting sqref="F68">
    <cfRule type="cellIs" dxfId="71" priority="83" operator="greaterThan">
      <formula>$B$68</formula>
    </cfRule>
  </conditionalFormatting>
  <conditionalFormatting sqref="F69">
    <cfRule type="cellIs" dxfId="70" priority="82" operator="greaterThan">
      <formula>$B$69</formula>
    </cfRule>
  </conditionalFormatting>
  <conditionalFormatting sqref="F70">
    <cfRule type="cellIs" dxfId="69" priority="81" operator="greaterThan">
      <formula>$B$70</formula>
    </cfRule>
  </conditionalFormatting>
  <conditionalFormatting sqref="F72">
    <cfRule type="cellIs" dxfId="68" priority="80" operator="greaterThan">
      <formula>$B$72</formula>
    </cfRule>
  </conditionalFormatting>
  <conditionalFormatting sqref="F73">
    <cfRule type="cellIs" dxfId="67" priority="79" operator="greaterThan">
      <formula>$B$73</formula>
    </cfRule>
  </conditionalFormatting>
  <conditionalFormatting sqref="F74">
    <cfRule type="cellIs" dxfId="66" priority="78" operator="greaterThan">
      <formula>$B$74</formula>
    </cfRule>
  </conditionalFormatting>
  <conditionalFormatting sqref="F75">
    <cfRule type="cellIs" dxfId="65" priority="77" operator="greaterThan">
      <formula>$B$75</formula>
    </cfRule>
  </conditionalFormatting>
  <conditionalFormatting sqref="F76">
    <cfRule type="cellIs" dxfId="64" priority="76" operator="greaterThan">
      <formula>$B$76</formula>
    </cfRule>
  </conditionalFormatting>
  <conditionalFormatting sqref="F81">
    <cfRule type="cellIs" dxfId="63" priority="71" operator="greaterThan">
      <formula>$B$81</formula>
    </cfRule>
  </conditionalFormatting>
  <conditionalFormatting sqref="F83">
    <cfRule type="cellIs" dxfId="62" priority="69" operator="greaterThan">
      <formula>$B$83</formula>
    </cfRule>
  </conditionalFormatting>
  <conditionalFormatting sqref="F85">
    <cfRule type="cellIs" dxfId="61" priority="67" operator="greaterThan">
      <formula>$B$85</formula>
    </cfRule>
  </conditionalFormatting>
  <conditionalFormatting sqref="F89">
    <cfRule type="cellIs" dxfId="60" priority="64" operator="lessThan">
      <formula>$B$89</formula>
    </cfRule>
  </conditionalFormatting>
  <conditionalFormatting sqref="F91">
    <cfRule type="cellIs" dxfId="59" priority="63" operator="lessThan">
      <formula>$B$91</formula>
    </cfRule>
  </conditionalFormatting>
  <conditionalFormatting sqref="F93">
    <cfRule type="cellIs" dxfId="58" priority="61" operator="lessThan">
      <formula>$B$93</formula>
    </cfRule>
  </conditionalFormatting>
  <conditionalFormatting sqref="F101">
    <cfRule type="cellIs" dxfId="57" priority="54" operator="greaterThan">
      <formula>$B$101</formula>
    </cfRule>
  </conditionalFormatting>
  <conditionalFormatting sqref="F102">
    <cfRule type="cellIs" dxfId="56" priority="53" operator="greaterThan">
      <formula>$B$102</formula>
    </cfRule>
  </conditionalFormatting>
  <conditionalFormatting sqref="F104">
    <cfRule type="cellIs" dxfId="55" priority="52" operator="greaterThan">
      <formula>$B$104</formula>
    </cfRule>
  </conditionalFormatting>
  <conditionalFormatting sqref="F105">
    <cfRule type="cellIs" dxfId="54" priority="51" operator="greaterThan">
      <formula>$B$105</formula>
    </cfRule>
  </conditionalFormatting>
  <conditionalFormatting sqref="F106">
    <cfRule type="cellIs" dxfId="53" priority="50" operator="greaterThan">
      <formula>$B$106</formula>
    </cfRule>
  </conditionalFormatting>
  <conditionalFormatting sqref="F107">
    <cfRule type="cellIs" dxfId="52" priority="49" operator="greaterThan">
      <formula>$B$107</formula>
    </cfRule>
  </conditionalFormatting>
  <conditionalFormatting sqref="F108">
    <cfRule type="cellIs" dxfId="51" priority="48" operator="greaterThan">
      <formula>$B$108</formula>
    </cfRule>
  </conditionalFormatting>
  <conditionalFormatting sqref="F109">
    <cfRule type="cellIs" dxfId="50" priority="47" operator="greaterThan">
      <formula>$B$109</formula>
    </cfRule>
  </conditionalFormatting>
  <conditionalFormatting sqref="F110">
    <cfRule type="cellIs" dxfId="49" priority="46" operator="greaterThan">
      <formula>$B$110</formula>
    </cfRule>
  </conditionalFormatting>
  <conditionalFormatting sqref="F111">
    <cfRule type="cellIs" dxfId="48" priority="45" operator="greaterThan">
      <formula>$B$111</formula>
    </cfRule>
  </conditionalFormatting>
  <conditionalFormatting sqref="F112">
    <cfRule type="cellIs" dxfId="47" priority="44" operator="greaterThan">
      <formula>$B$112</formula>
    </cfRule>
  </conditionalFormatting>
  <conditionalFormatting sqref="F125">
    <cfRule type="cellIs" dxfId="46" priority="43" operator="lessThan">
      <formula>$B$125</formula>
    </cfRule>
  </conditionalFormatting>
  <conditionalFormatting sqref="F126">
    <cfRule type="cellIs" dxfId="45" priority="42" operator="lessThan">
      <formula>$B$126</formula>
    </cfRule>
  </conditionalFormatting>
  <conditionalFormatting sqref="F127">
    <cfRule type="cellIs" dxfId="44" priority="41" operator="lessThan">
      <formula>$B$127</formula>
    </cfRule>
  </conditionalFormatting>
  <conditionalFormatting sqref="F129">
    <cfRule type="cellIs" dxfId="43" priority="40" operator="lessThan">
      <formula>$B$129</formula>
    </cfRule>
  </conditionalFormatting>
  <conditionalFormatting sqref="F130">
    <cfRule type="cellIs" dxfId="42" priority="39" operator="lessThan">
      <formula>$B$130</formula>
    </cfRule>
  </conditionalFormatting>
  <conditionalFormatting sqref="F131">
    <cfRule type="cellIs" dxfId="41" priority="38" operator="lessThan">
      <formula>$B$131</formula>
    </cfRule>
  </conditionalFormatting>
  <conditionalFormatting sqref="F132">
    <cfRule type="cellIs" dxfId="40" priority="37" operator="lessThan">
      <formula>$B$132</formula>
    </cfRule>
  </conditionalFormatting>
  <conditionalFormatting sqref="F134">
    <cfRule type="cellIs" dxfId="39" priority="36" operator="lessThan">
      <formula>$B$134</formula>
    </cfRule>
  </conditionalFormatting>
  <conditionalFormatting sqref="F135">
    <cfRule type="cellIs" dxfId="38" priority="35" operator="lessThan">
      <formula>$B$135</formula>
    </cfRule>
  </conditionalFormatting>
  <conditionalFormatting sqref="F136">
    <cfRule type="cellIs" dxfId="37" priority="34" operator="lessThan">
      <formula>$B$136</formula>
    </cfRule>
  </conditionalFormatting>
  <conditionalFormatting sqref="F137">
    <cfRule type="cellIs" dxfId="36" priority="33" operator="lessThan">
      <formula>$B$137</formula>
    </cfRule>
  </conditionalFormatting>
  <conditionalFormatting sqref="F139">
    <cfRule type="cellIs" dxfId="35" priority="32" operator="lessThan">
      <formula>$B$139</formula>
    </cfRule>
  </conditionalFormatting>
  <conditionalFormatting sqref="F140">
    <cfRule type="cellIs" dxfId="34" priority="31" operator="lessThan">
      <formula>$B$140</formula>
    </cfRule>
  </conditionalFormatting>
  <conditionalFormatting sqref="F141">
    <cfRule type="cellIs" dxfId="33" priority="30" operator="lessThan">
      <formula>$B$141</formula>
    </cfRule>
  </conditionalFormatting>
  <conditionalFormatting sqref="F155">
    <cfRule type="cellIs" dxfId="32" priority="27" operator="lessThan">
      <formula>$B$155</formula>
    </cfRule>
  </conditionalFormatting>
  <conditionalFormatting sqref="F158">
    <cfRule type="cellIs" dxfId="31" priority="26" operator="lessThan">
      <formula>78</formula>
    </cfRule>
  </conditionalFormatting>
  <conditionalFormatting sqref="F145">
    <cfRule type="cellIs" dxfId="30" priority="24" operator="lessThan">
      <formula>$B$145</formula>
    </cfRule>
  </conditionalFormatting>
  <conditionalFormatting sqref="F147">
    <cfRule type="cellIs" dxfId="29" priority="22" operator="lessThan">
      <formula>$B$147</formula>
    </cfRule>
  </conditionalFormatting>
  <conditionalFormatting sqref="F149">
    <cfRule type="cellIs" dxfId="28" priority="20" operator="lessThan">
      <formula>$B$149</formula>
    </cfRule>
  </conditionalFormatting>
  <conditionalFormatting sqref="F114:F123">
    <cfRule type="expression" dxfId="27" priority="18">
      <formula>OR(F114-$B114&gt;0.05,F114-$B114&lt;-0.05)</formula>
    </cfRule>
  </conditionalFormatting>
  <conditionalFormatting sqref="F114:F123">
    <cfRule type="expression" dxfId="26" priority="17">
      <formula>OR(F114-$B114&gt;0.05,F114-$B114&lt;-0.05)</formula>
    </cfRule>
  </conditionalFormatting>
  <conditionalFormatting sqref="F101">
    <cfRule type="cellIs" dxfId="25" priority="16" operator="greaterThan">
      <formula>$B$101</formula>
    </cfRule>
  </conditionalFormatting>
  <conditionalFormatting sqref="F102">
    <cfRule type="cellIs" dxfId="24" priority="15" operator="greaterThan">
      <formula>$B$102</formula>
    </cfRule>
  </conditionalFormatting>
  <conditionalFormatting sqref="F103">
    <cfRule type="cellIs" dxfId="23" priority="14" operator="greaterThan">
      <formula>$B$103</formula>
    </cfRule>
  </conditionalFormatting>
  <conditionalFormatting sqref="F104">
    <cfRule type="cellIs" dxfId="22" priority="13" operator="greaterThan">
      <formula>$B$104</formula>
    </cfRule>
  </conditionalFormatting>
  <conditionalFormatting sqref="F105">
    <cfRule type="cellIs" dxfId="21" priority="12" operator="greaterThan">
      <formula>$B$105</formula>
    </cfRule>
  </conditionalFormatting>
  <conditionalFormatting sqref="F106">
    <cfRule type="cellIs" dxfId="20" priority="11" operator="greaterThan">
      <formula>$B$106</formula>
    </cfRule>
  </conditionalFormatting>
  <conditionalFormatting sqref="F107">
    <cfRule type="cellIs" dxfId="19" priority="10" operator="greaterThan">
      <formula>$B$107</formula>
    </cfRule>
  </conditionalFormatting>
  <conditionalFormatting sqref="F108">
    <cfRule type="cellIs" dxfId="18" priority="9" operator="greaterThan">
      <formula>$B$108</formula>
    </cfRule>
  </conditionalFormatting>
  <conditionalFormatting sqref="F109">
    <cfRule type="cellIs" dxfId="17" priority="8" operator="greaterThan">
      <formula>$B$109</formula>
    </cfRule>
  </conditionalFormatting>
  <conditionalFormatting sqref="F110">
    <cfRule type="cellIs" dxfId="16" priority="7" operator="greaterThan">
      <formula>$B$110</formula>
    </cfRule>
  </conditionalFormatting>
  <conditionalFormatting sqref="F111">
    <cfRule type="cellIs" dxfId="15" priority="6" operator="greaterThan">
      <formula>$B$111</formula>
    </cfRule>
  </conditionalFormatting>
  <conditionalFormatting sqref="F112">
    <cfRule type="cellIs" dxfId="14" priority="5" operator="greaterThan">
      <formula>$B$112</formula>
    </cfRule>
  </conditionalFormatting>
  <conditionalFormatting sqref="F140">
    <cfRule type="cellIs" dxfId="13" priority="4" operator="lessThan">
      <formula>$B$140</formula>
    </cfRule>
  </conditionalFormatting>
  <conditionalFormatting sqref="F141">
    <cfRule type="cellIs" dxfId="12" priority="3" operator="lessThan">
      <formula>$B$141</formula>
    </cfRule>
  </conditionalFormatting>
  <conditionalFormatting sqref="F143">
    <cfRule type="cellIs" dxfId="11" priority="1" operator="lessThan">
      <formula>$B$143</formula>
    </cfRule>
  </conditionalFormatting>
  <pageMargins left="0.35433070866141736" right="0.19685039370078741" top="0.82677165354330717" bottom="0.74803149606299213" header="0.51181102362204722" footer="0.51181102362204722"/>
  <pageSetup paperSize="9" scale="70" fitToHeight="6" orientation="landscape" useFirstPageNumber="1" r:id="rId1"/>
  <headerFooter alignWithMargins="0">
    <oddHeader xml:space="preserve">&amp;L13/03/2013&amp;RUKACR 2013 Report Final </oddHeader>
    <oddFooter>&amp;C&amp;P of &amp;N</oddFooter>
  </headerFooter>
  <rowBreaks count="5" manualBreakCount="5">
    <brk id="38" max="15" man="1"/>
    <brk id="70" max="15" man="1"/>
    <brk id="99" max="15" man="1"/>
    <brk id="137" max="15" man="1"/>
    <brk id="156" max="15" man="1"/>
  </rowBreaks>
  <ignoredErrors>
    <ignoredError sqref="D10 D157 D18 D29:D30 D33 D36 D55 D71 D87 D100 D113 D124 D1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O92"/>
  <sheetViews>
    <sheetView showGridLines="0" zoomScale="90" zoomScaleNormal="90" workbookViewId="0">
      <selection activeCell="G3" sqref="G3"/>
    </sheetView>
  </sheetViews>
  <sheetFormatPr defaultRowHeight="12" x14ac:dyDescent="0.2"/>
  <cols>
    <col min="1" max="1" width="32.7109375" style="95" customWidth="1"/>
    <col min="2" max="2" width="9.7109375" style="73" customWidth="1"/>
    <col min="3" max="4" width="9.85546875" style="84" customWidth="1"/>
    <col min="5" max="11" width="9.85546875" style="81" customWidth="1"/>
    <col min="12" max="12" width="9.85546875" style="84" customWidth="1"/>
    <col min="13" max="15" width="9.85546875" style="81" customWidth="1"/>
    <col min="16" max="16384" width="9.140625" style="73"/>
  </cols>
  <sheetData>
    <row r="1" spans="1:119" ht="12.75" x14ac:dyDescent="0.2">
      <c r="A1" s="593" t="s">
        <v>110</v>
      </c>
      <c r="B1" s="588"/>
      <c r="C1" s="588"/>
      <c r="D1" s="590"/>
      <c r="E1" s="590"/>
      <c r="F1" s="590"/>
      <c r="G1" s="590"/>
      <c r="H1" s="83"/>
      <c r="I1" s="412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</row>
    <row r="2" spans="1:119" x14ac:dyDescent="0.2">
      <c r="A2" s="93"/>
      <c r="B2" s="74"/>
      <c r="C2" s="85"/>
      <c r="D2" s="90"/>
      <c r="E2" s="86"/>
      <c r="F2" s="86"/>
      <c r="G2" s="86"/>
      <c r="H2" s="86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</row>
    <row r="3" spans="1:119" ht="12.75" x14ac:dyDescent="0.2">
      <c r="A3" s="93"/>
      <c r="B3" s="74"/>
      <c r="C3" s="85"/>
      <c r="D3" s="521" t="s">
        <v>288</v>
      </c>
      <c r="E3" s="491"/>
      <c r="F3" s="86"/>
      <c r="G3" s="86"/>
      <c r="H3" s="86"/>
      <c r="J3" s="442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</row>
    <row r="4" spans="1:119" ht="12.75" x14ac:dyDescent="0.2">
      <c r="A4" s="94"/>
      <c r="B4" s="82"/>
      <c r="C4" s="87"/>
      <c r="D4" s="520" t="s">
        <v>289</v>
      </c>
      <c r="E4" s="443"/>
      <c r="F4" s="88"/>
      <c r="G4" s="88"/>
      <c r="H4" s="86"/>
      <c r="J4" s="82"/>
      <c r="K4" s="82"/>
      <c r="L4" s="89"/>
      <c r="M4" s="82"/>
      <c r="N4" s="82"/>
      <c r="O4" s="82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</row>
    <row r="5" spans="1:119" ht="12.75" x14ac:dyDescent="0.2">
      <c r="A5" s="94"/>
      <c r="B5" s="75"/>
      <c r="C5" s="87"/>
      <c r="D5" s="519" t="s">
        <v>290</v>
      </c>
      <c r="E5" s="80"/>
      <c r="F5" s="80"/>
      <c r="G5" s="80"/>
      <c r="H5" s="87"/>
      <c r="J5" s="80"/>
      <c r="K5" s="80"/>
      <c r="L5" s="87"/>
      <c r="M5" s="80"/>
      <c r="N5" s="80"/>
      <c r="O5" s="80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</row>
    <row r="6" spans="1:119" ht="27" customHeight="1" thickBot="1" x14ac:dyDescent="0.25">
      <c r="A6" s="94"/>
      <c r="B6" s="75"/>
      <c r="C6" s="87"/>
      <c r="D6" s="87"/>
      <c r="E6" s="80"/>
      <c r="F6" s="80"/>
      <c r="G6" s="80"/>
      <c r="H6" s="87"/>
      <c r="J6" s="80"/>
      <c r="K6" s="80"/>
      <c r="L6" s="87"/>
      <c r="M6" s="80"/>
      <c r="N6" s="80"/>
      <c r="O6" s="80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</row>
    <row r="7" spans="1:119" s="77" customFormat="1" ht="39.75" customHeight="1" thickBot="1" x14ac:dyDescent="0.25">
      <c r="A7" s="96" t="s">
        <v>112</v>
      </c>
      <c r="B7" s="99" t="s">
        <v>113</v>
      </c>
      <c r="C7" s="373" t="s">
        <v>236</v>
      </c>
      <c r="D7" s="374" t="s">
        <v>115</v>
      </c>
      <c r="E7" s="372" t="s">
        <v>116</v>
      </c>
      <c r="F7" s="97" t="s">
        <v>17</v>
      </c>
      <c r="G7" s="97" t="s">
        <v>40</v>
      </c>
      <c r="H7" s="97" t="s">
        <v>117</v>
      </c>
      <c r="I7" s="98" t="s">
        <v>118</v>
      </c>
      <c r="J7" s="97" t="s">
        <v>16</v>
      </c>
      <c r="K7" s="97" t="s">
        <v>22</v>
      </c>
      <c r="L7" s="98" t="s">
        <v>119</v>
      </c>
      <c r="M7" s="97" t="s">
        <v>14</v>
      </c>
      <c r="N7" s="99" t="s">
        <v>120</v>
      </c>
      <c r="O7" s="101" t="s">
        <v>121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</row>
    <row r="8" spans="1:119" s="77" customFormat="1" ht="21.75" customHeight="1" thickBot="1" x14ac:dyDescent="0.25">
      <c r="A8" s="258" t="s">
        <v>267</v>
      </c>
      <c r="B8" s="444"/>
      <c r="C8" s="445"/>
      <c r="D8" s="445"/>
      <c r="E8" s="446"/>
      <c r="F8" s="446"/>
      <c r="G8" s="446"/>
      <c r="H8" s="446"/>
      <c r="I8" s="445"/>
      <c r="J8" s="446"/>
      <c r="K8" s="446"/>
      <c r="L8" s="445"/>
      <c r="M8" s="446"/>
      <c r="N8" s="446"/>
      <c r="O8" s="44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</row>
    <row r="9" spans="1:119" s="91" customFormat="1" ht="15" customHeight="1" thickBot="1" x14ac:dyDescent="0.25">
      <c r="A9" s="375" t="s">
        <v>240</v>
      </c>
      <c r="B9" s="411">
        <v>0.7</v>
      </c>
      <c r="C9" s="260">
        <f>AVERAGE(E9:O9)</f>
        <v>0.50031999468582411</v>
      </c>
      <c r="D9" s="260">
        <f>AVERAGE(E9:L9)</f>
        <v>0.5120394059167559</v>
      </c>
      <c r="E9" s="260">
        <v>0.76169301178227145</v>
      </c>
      <c r="F9" s="260">
        <v>0.53845745527894262</v>
      </c>
      <c r="G9" s="260">
        <v>0.46425243321598675</v>
      </c>
      <c r="H9" s="260">
        <v>0.24413411781385128</v>
      </c>
      <c r="I9" s="260">
        <v>0.71825802008880868</v>
      </c>
      <c r="J9" s="260">
        <v>0.29950897209084015</v>
      </c>
      <c r="K9" s="260">
        <v>0.33796798935313277</v>
      </c>
      <c r="L9" s="260">
        <v>0.73204324771021279</v>
      </c>
      <c r="M9" s="260">
        <v>0.1950451958486776</v>
      </c>
      <c r="N9" s="260">
        <v>0.5527692978630615</v>
      </c>
      <c r="O9" s="260">
        <v>0.65939020049827979</v>
      </c>
    </row>
    <row r="10" spans="1:119" s="77" customFormat="1" ht="12.95" customHeight="1" x14ac:dyDescent="0.2">
      <c r="A10" s="376" t="s">
        <v>237</v>
      </c>
      <c r="B10" s="380"/>
      <c r="C10" s="254">
        <f>AVERAGE(E10:O10)</f>
        <v>0.67945545641105631</v>
      </c>
      <c r="D10" s="247">
        <f>AVERAGE(E10:L10)</f>
        <v>0.66016067498048669</v>
      </c>
      <c r="E10" s="254">
        <f>E25</f>
        <v>0.92383187540004263</v>
      </c>
      <c r="F10" s="246">
        <v>0.68294001080886324</v>
      </c>
      <c r="G10" s="246">
        <f t="shared" ref="G10:O10" si="0">G25</f>
        <v>0.78286449715021145</v>
      </c>
      <c r="H10" s="246">
        <f t="shared" si="0"/>
        <v>0.35756551141166526</v>
      </c>
      <c r="I10" s="246">
        <f t="shared" si="0"/>
        <v>0.86854603952811393</v>
      </c>
      <c r="J10" s="246">
        <f t="shared" si="0"/>
        <v>0.29322709163346611</v>
      </c>
      <c r="K10" s="246">
        <f t="shared" si="0"/>
        <v>0.49988423246121788</v>
      </c>
      <c r="L10" s="246">
        <f t="shared" si="0"/>
        <v>0.87242614145031339</v>
      </c>
      <c r="M10" s="246">
        <v>0.50195567144719688</v>
      </c>
      <c r="N10" s="246">
        <v>0.7957413249211357</v>
      </c>
      <c r="O10" s="247">
        <f t="shared" si="0"/>
        <v>0.89502762430939231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</row>
    <row r="11" spans="1:119" s="91" customFormat="1" ht="12.95" customHeight="1" x14ac:dyDescent="0.2">
      <c r="A11" s="371" t="s">
        <v>257</v>
      </c>
      <c r="B11" s="381"/>
      <c r="C11" s="254">
        <f t="shared" ref="C11:C22" si="1">AVERAGE(E11:O11)</f>
        <v>0.66969259986846985</v>
      </c>
      <c r="D11" s="247">
        <f t="shared" ref="D11:D21" si="2">AVERAGE(E11:L11)</f>
        <v>0.69851727325372504</v>
      </c>
      <c r="E11" s="255">
        <f>E31</f>
        <v>0.89671132764920825</v>
      </c>
      <c r="F11" s="248">
        <v>0.75533304309969529</v>
      </c>
      <c r="G11" s="248">
        <f t="shared" ref="G11:O11" si="3">G31</f>
        <v>0.66109298531810767</v>
      </c>
      <c r="H11" s="248">
        <f t="shared" si="3"/>
        <v>0.34574763757643134</v>
      </c>
      <c r="I11" s="248">
        <f t="shared" si="3"/>
        <v>0.84164015553199012</v>
      </c>
      <c r="J11" s="248">
        <f t="shared" si="3"/>
        <v>0.62518518518518518</v>
      </c>
      <c r="K11" s="248">
        <f t="shared" si="3"/>
        <v>0.60943134535367549</v>
      </c>
      <c r="L11" s="248">
        <f t="shared" si="3"/>
        <v>0.85299650631550661</v>
      </c>
      <c r="M11" s="248">
        <v>0.17109798129000492</v>
      </c>
      <c r="N11" s="248">
        <v>0.77391304347826084</v>
      </c>
      <c r="O11" s="249">
        <f t="shared" si="3"/>
        <v>0.83346938775510204</v>
      </c>
    </row>
    <row r="12" spans="1:119" s="92" customFormat="1" ht="12.95" customHeight="1" x14ac:dyDescent="0.2">
      <c r="A12" s="371" t="s">
        <v>218</v>
      </c>
      <c r="B12" s="381"/>
      <c r="C12" s="254">
        <f t="shared" si="1"/>
        <v>0.5955903013273951</v>
      </c>
      <c r="D12" s="247">
        <f t="shared" si="2"/>
        <v>0.61155357707962954</v>
      </c>
      <c r="E12" s="255">
        <f>E41</f>
        <v>0.88989361702127656</v>
      </c>
      <c r="F12" s="248">
        <v>0.56121045392022006</v>
      </c>
      <c r="G12" s="248">
        <f t="shared" ref="G12:O12" si="4">G41</f>
        <v>0.70678042209250114</v>
      </c>
      <c r="H12" s="248">
        <f>H41</f>
        <v>4.4392523364485979E-2</v>
      </c>
      <c r="I12" s="248">
        <f t="shared" si="4"/>
        <v>0.79800689919509393</v>
      </c>
      <c r="J12" s="248">
        <f t="shared" si="4"/>
        <v>0.58973570989551316</v>
      </c>
      <c r="K12" s="248">
        <f t="shared" si="4"/>
        <v>0.53548759376803234</v>
      </c>
      <c r="L12" s="248">
        <f t="shared" si="4"/>
        <v>0.76692139737991272</v>
      </c>
      <c r="M12" s="248">
        <v>7.3821339950372211E-2</v>
      </c>
      <c r="N12" s="248">
        <v>0.67508710801393723</v>
      </c>
      <c r="O12" s="249">
        <f t="shared" si="4"/>
        <v>0.91015625</v>
      </c>
    </row>
    <row r="13" spans="1:119" s="92" customFormat="1" ht="12.95" customHeight="1" x14ac:dyDescent="0.2">
      <c r="A13" s="371" t="s">
        <v>221</v>
      </c>
      <c r="B13" s="381"/>
      <c r="C13" s="254">
        <f t="shared" si="1"/>
        <v>0.18103469959387247</v>
      </c>
      <c r="D13" s="247">
        <f t="shared" si="2"/>
        <v>0.24870532063722681</v>
      </c>
      <c r="E13" s="255">
        <f>E47</f>
        <v>0.60412757973733588</v>
      </c>
      <c r="F13" s="248">
        <v>0.19749351771823681</v>
      </c>
      <c r="G13" s="248">
        <f t="shared" ref="G13:O13" si="5">G47</f>
        <v>4.4539116963594111E-2</v>
      </c>
      <c r="H13" s="248">
        <f t="shared" si="5"/>
        <v>6.4587973273942098E-2</v>
      </c>
      <c r="I13" s="248">
        <f t="shared" si="5"/>
        <v>0.41213950368879948</v>
      </c>
      <c r="J13" s="248">
        <f t="shared" si="5"/>
        <v>0.14500509683995921</v>
      </c>
      <c r="K13" s="248">
        <f t="shared" si="5"/>
        <v>0.11653771760154739</v>
      </c>
      <c r="L13" s="248">
        <f t="shared" si="5"/>
        <v>0.40521205927439957</v>
      </c>
      <c r="M13" s="248">
        <v>0</v>
      </c>
      <c r="N13" s="248">
        <v>0</v>
      </c>
      <c r="O13" s="249">
        <f t="shared" si="5"/>
        <v>1.7391304347826088E-3</v>
      </c>
    </row>
    <row r="14" spans="1:119" s="92" customFormat="1" ht="12.95" customHeight="1" x14ac:dyDescent="0.2">
      <c r="A14" s="371" t="s">
        <v>238</v>
      </c>
      <c r="B14" s="381"/>
      <c r="C14" s="254">
        <f t="shared" si="1"/>
        <v>0.55674004007215283</v>
      </c>
      <c r="D14" s="247">
        <f t="shared" si="2"/>
        <v>0.57977437670897292</v>
      </c>
      <c r="E14" s="255">
        <f>E53</f>
        <v>0.74782608695652175</v>
      </c>
      <c r="F14" s="248">
        <v>0.62309644670050757</v>
      </c>
      <c r="G14" s="248">
        <f t="shared" ref="G14:O14" si="6">G53</f>
        <v>0.63664790494058787</v>
      </c>
      <c r="H14" s="248">
        <f t="shared" si="6"/>
        <v>0.30671506352087113</v>
      </c>
      <c r="I14" s="248">
        <f t="shared" si="6"/>
        <v>0.78346994535519121</v>
      </c>
      <c r="J14" s="248">
        <f t="shared" si="6"/>
        <v>0.43944031482291213</v>
      </c>
      <c r="K14" s="248">
        <f t="shared" si="6"/>
        <v>0.27643784786641928</v>
      </c>
      <c r="L14" s="248">
        <f t="shared" si="6"/>
        <v>0.82456140350877194</v>
      </c>
      <c r="M14" s="248">
        <v>0</v>
      </c>
      <c r="N14" s="248">
        <v>0.75867269984917041</v>
      </c>
      <c r="O14" s="249">
        <f t="shared" si="6"/>
        <v>0.72727272727272729</v>
      </c>
    </row>
    <row r="15" spans="1:119" s="92" customFormat="1" ht="12.95" customHeight="1" x14ac:dyDescent="0.2">
      <c r="A15" s="371" t="s">
        <v>220</v>
      </c>
      <c r="B15" s="381"/>
      <c r="C15" s="254">
        <f t="shared" si="1"/>
        <v>0.28029925840341546</v>
      </c>
      <c r="D15" s="247">
        <f t="shared" si="2"/>
        <v>0.31941387446561997</v>
      </c>
      <c r="E15" s="256">
        <f>E60</f>
        <v>0.34856300663227707</v>
      </c>
      <c r="F15" s="250">
        <v>0.29536679536679539</v>
      </c>
      <c r="G15" s="250">
        <f t="shared" ref="G15:O15" si="7">G60</f>
        <v>0.26503972758229283</v>
      </c>
      <c r="H15" s="250">
        <f t="shared" si="7"/>
        <v>0.19845857418111754</v>
      </c>
      <c r="I15" s="250">
        <f t="shared" si="7"/>
        <v>0.55432489451476796</v>
      </c>
      <c r="J15" s="250">
        <f t="shared" si="7"/>
        <v>0.10288735258235054</v>
      </c>
      <c r="K15" s="250">
        <f t="shared" si="7"/>
        <v>0.15608663181478716</v>
      </c>
      <c r="L15" s="250">
        <f t="shared" si="7"/>
        <v>0.63458401305057099</v>
      </c>
      <c r="M15" s="250">
        <v>0</v>
      </c>
      <c r="N15" s="250">
        <v>0.32745314222712241</v>
      </c>
      <c r="O15" s="251">
        <f t="shared" si="7"/>
        <v>0.20052770448548812</v>
      </c>
    </row>
    <row r="16" spans="1:119" s="92" customFormat="1" ht="12.95" customHeight="1" x14ac:dyDescent="0.2">
      <c r="A16" s="371" t="s">
        <v>201</v>
      </c>
      <c r="B16" s="381"/>
      <c r="C16" s="254">
        <f t="shared" si="1"/>
        <v>0.69032909025453348</v>
      </c>
      <c r="D16" s="247">
        <f t="shared" si="2"/>
        <v>0.70645146355205446</v>
      </c>
      <c r="E16" s="255">
        <f>E64</f>
        <v>0.85558800106185295</v>
      </c>
      <c r="F16" s="248">
        <v>0.68448047650562538</v>
      </c>
      <c r="G16" s="248">
        <f t="shared" ref="G16:O16" si="8">G64</f>
        <v>0.54142857142857148</v>
      </c>
      <c r="H16" s="248">
        <f t="shared" si="8"/>
        <v>0.6712247324613555</v>
      </c>
      <c r="I16" s="248">
        <f t="shared" si="8"/>
        <v>0.8365128205128205</v>
      </c>
      <c r="J16" s="248">
        <f t="shared" si="8"/>
        <v>0.53783261483573663</v>
      </c>
      <c r="K16" s="248">
        <f t="shared" si="8"/>
        <v>0.62350850469662356</v>
      </c>
      <c r="L16" s="248">
        <f t="shared" si="8"/>
        <v>0.90103598691384956</v>
      </c>
      <c r="M16" s="248">
        <v>0.52354194923464448</v>
      </c>
      <c r="N16" s="248">
        <v>0.7873983739837398</v>
      </c>
      <c r="O16" s="249">
        <f t="shared" si="8"/>
        <v>0.6310679611650486</v>
      </c>
    </row>
    <row r="17" spans="1:17" s="92" customFormat="1" ht="12.95" customHeight="1" x14ac:dyDescent="0.2">
      <c r="A17" s="377" t="s">
        <v>226</v>
      </c>
      <c r="B17" s="381"/>
      <c r="C17" s="254">
        <f t="shared" si="1"/>
        <v>0.4904488037274497</v>
      </c>
      <c r="D17" s="247">
        <f t="shared" si="2"/>
        <v>0.48706646716671065</v>
      </c>
      <c r="E17" s="255">
        <f>E69</f>
        <v>0.83682008368200833</v>
      </c>
      <c r="F17" s="248">
        <v>0.55362318840579705</v>
      </c>
      <c r="G17" s="248">
        <f t="shared" ref="G17:O17" si="9">G69</f>
        <v>0.55520504731861198</v>
      </c>
      <c r="H17" s="248">
        <f t="shared" si="9"/>
        <v>6.5789473684210523E-3</v>
      </c>
      <c r="I17" s="248">
        <f t="shared" si="9"/>
        <v>0.72832369942196529</v>
      </c>
      <c r="J17" s="248">
        <f t="shared" si="9"/>
        <v>0.20421052631578948</v>
      </c>
      <c r="K17" s="248">
        <f t="shared" si="9"/>
        <v>0.1228813559322034</v>
      </c>
      <c r="L17" s="248">
        <f t="shared" si="9"/>
        <v>0.88888888888888884</v>
      </c>
      <c r="M17" s="248">
        <v>0</v>
      </c>
      <c r="N17" s="248">
        <v>0.71052631578947367</v>
      </c>
      <c r="O17" s="249">
        <f t="shared" si="9"/>
        <v>0.78787878787878785</v>
      </c>
    </row>
    <row r="18" spans="1:17" s="91" customFormat="1" ht="12.95" customHeight="1" x14ac:dyDescent="0.2">
      <c r="A18" s="378" t="s">
        <v>239</v>
      </c>
      <c r="B18" s="381"/>
      <c r="C18" s="254">
        <f t="shared" si="1"/>
        <v>0.57222471222433013</v>
      </c>
      <c r="D18" s="247">
        <f t="shared" si="2"/>
        <v>0.5659051454606786</v>
      </c>
      <c r="E18" s="255">
        <f>E71</f>
        <v>0.8928571428571429</v>
      </c>
      <c r="F18" s="248">
        <v>0.64478003939592909</v>
      </c>
      <c r="G18" s="248">
        <f t="shared" ref="G18:O18" si="10">G71</f>
        <v>0.41986455981941312</v>
      </c>
      <c r="H18" s="248">
        <f t="shared" si="10"/>
        <v>0.3611111111111111</v>
      </c>
      <c r="I18" s="248">
        <f t="shared" si="10"/>
        <v>0.89247311827956988</v>
      </c>
      <c r="J18" s="248">
        <f t="shared" si="10"/>
        <v>5.1383399209486168E-2</v>
      </c>
      <c r="K18" s="248">
        <f t="shared" si="10"/>
        <v>0.34826325411334552</v>
      </c>
      <c r="L18" s="248">
        <f t="shared" si="10"/>
        <v>0.91650853889943074</v>
      </c>
      <c r="M18" s="248">
        <v>0</v>
      </c>
      <c r="N18" s="248">
        <v>0.78412256267409475</v>
      </c>
      <c r="O18" s="249">
        <f t="shared" si="10"/>
        <v>0.98310810810810811</v>
      </c>
    </row>
    <row r="19" spans="1:17" s="92" customFormat="1" ht="12.95" customHeight="1" x14ac:dyDescent="0.2">
      <c r="A19" s="371" t="s">
        <v>212</v>
      </c>
      <c r="B19" s="381"/>
      <c r="C19" s="254">
        <f t="shared" si="1"/>
        <v>0.43237804240655087</v>
      </c>
      <c r="D19" s="247">
        <f t="shared" si="2"/>
        <v>0.4381563388897749</v>
      </c>
      <c r="E19" s="255">
        <f>E73</f>
        <v>0.93501722158438572</v>
      </c>
      <c r="F19" s="248">
        <v>0.53462414578587703</v>
      </c>
      <c r="G19" s="248">
        <f t="shared" ref="G19:O19" si="11">G73</f>
        <v>0.24900221729490021</v>
      </c>
      <c r="H19" s="248">
        <f t="shared" si="11"/>
        <v>3.5605289928789419E-2</v>
      </c>
      <c r="I19" s="248">
        <f t="shared" si="11"/>
        <v>0.79539823008849553</v>
      </c>
      <c r="J19" s="248">
        <f t="shared" si="11"/>
        <v>0.15051601661975605</v>
      </c>
      <c r="K19" s="248">
        <f t="shared" si="11"/>
        <v>6.5598100326506384E-2</v>
      </c>
      <c r="L19" s="248">
        <f t="shared" si="11"/>
        <v>0.73948948948948945</v>
      </c>
      <c r="M19" s="248">
        <v>0</v>
      </c>
      <c r="N19" s="248">
        <v>0.34633519074153452</v>
      </c>
      <c r="O19" s="249">
        <f t="shared" si="11"/>
        <v>0.90457256461232605</v>
      </c>
    </row>
    <row r="20" spans="1:17" s="92" customFormat="1" ht="12.95" customHeight="1" x14ac:dyDescent="0.2">
      <c r="A20" s="371" t="s">
        <v>230</v>
      </c>
      <c r="B20" s="381"/>
      <c r="C20" s="254">
        <f t="shared" si="1"/>
        <v>0.10107419215141293</v>
      </c>
      <c r="D20" s="247">
        <f t="shared" si="2"/>
        <v>0.12138323756710157</v>
      </c>
      <c r="E20" s="255">
        <f>E77</f>
        <v>7.0000000000000007E-2</v>
      </c>
      <c r="F20" s="248">
        <v>0.2391304347826087</v>
      </c>
      <c r="G20" s="248">
        <f t="shared" ref="G20:O20" si="12">G77</f>
        <v>3.7671232876712327E-2</v>
      </c>
      <c r="H20" s="248">
        <f t="shared" si="12"/>
        <v>0.10416666666666667</v>
      </c>
      <c r="I20" s="248">
        <f t="shared" si="12"/>
        <v>0.17258883248730963</v>
      </c>
      <c r="J20" s="248">
        <f t="shared" si="12"/>
        <v>3.7974683544303799E-2</v>
      </c>
      <c r="K20" s="248">
        <f t="shared" si="12"/>
        <v>6.222222222222222E-2</v>
      </c>
      <c r="L20" s="248">
        <f t="shared" si="12"/>
        <v>0.24731182795698925</v>
      </c>
      <c r="M20" s="248">
        <v>0</v>
      </c>
      <c r="N20" s="248">
        <v>0.11176470588235295</v>
      </c>
      <c r="O20" s="249">
        <f t="shared" si="12"/>
        <v>2.8985507246376812E-2</v>
      </c>
    </row>
    <row r="21" spans="1:17" s="92" customFormat="1" ht="12.95" customHeight="1" x14ac:dyDescent="0.2">
      <c r="A21" s="371" t="s">
        <v>222</v>
      </c>
      <c r="B21" s="381"/>
      <c r="C21" s="254">
        <f t="shared" si="1"/>
        <v>0.46027944534076698</v>
      </c>
      <c r="D21" s="247">
        <f t="shared" si="2"/>
        <v>0.49287006914085296</v>
      </c>
      <c r="E21" s="255">
        <f>E83</f>
        <v>0.62931034482758619</v>
      </c>
      <c r="F21" s="248">
        <v>0.65701447828257609</v>
      </c>
      <c r="G21" s="248">
        <f t="shared" ref="G21:O21" si="13">G83</f>
        <v>0.53438113948919452</v>
      </c>
      <c r="H21" s="248">
        <f t="shared" si="13"/>
        <v>0.18853695324283559</v>
      </c>
      <c r="I21" s="248">
        <f t="shared" si="13"/>
        <v>0.68293963254593171</v>
      </c>
      <c r="J21" s="248">
        <f t="shared" si="13"/>
        <v>0.25453843182696023</v>
      </c>
      <c r="K21" s="248">
        <f t="shared" si="13"/>
        <v>0.21943159286186384</v>
      </c>
      <c r="L21" s="248">
        <f t="shared" si="13"/>
        <v>0.77680798004987528</v>
      </c>
      <c r="M21" s="248">
        <v>0</v>
      </c>
      <c r="N21" s="248">
        <v>0.57975460122699385</v>
      </c>
      <c r="O21" s="249">
        <f t="shared" si="13"/>
        <v>0.54035874439461884</v>
      </c>
    </row>
    <row r="22" spans="1:17" s="92" customFormat="1" ht="12.95" customHeight="1" thickBot="1" x14ac:dyDescent="0.25">
      <c r="A22" s="379" t="s">
        <v>224</v>
      </c>
      <c r="B22" s="382"/>
      <c r="C22" s="254">
        <f t="shared" si="1"/>
        <v>0.43572123947745511</v>
      </c>
      <c r="D22" s="247">
        <f>AVERAGE(E22:L22)</f>
        <v>0.43811801587977695</v>
      </c>
      <c r="E22" s="257">
        <f>E88</f>
        <v>0.90530697190426634</v>
      </c>
      <c r="F22" s="252">
        <v>0.37445510026155188</v>
      </c>
      <c r="G22" s="252">
        <f t="shared" ref="G22:O22" si="14">G88</f>
        <v>0.31449814126394054</v>
      </c>
      <c r="H22" s="252">
        <f t="shared" si="14"/>
        <v>5.2873563218390804E-2</v>
      </c>
      <c r="I22" s="252">
        <f t="shared" si="14"/>
        <v>0.79093678598629091</v>
      </c>
      <c r="J22" s="252">
        <f t="shared" si="14"/>
        <v>0.1295843520782396</v>
      </c>
      <c r="K22" s="252">
        <f t="shared" si="14"/>
        <v>9.9421965317919081E-2</v>
      </c>
      <c r="L22" s="252">
        <f t="shared" si="14"/>
        <v>0.83786724700761694</v>
      </c>
      <c r="M22" s="252">
        <v>0</v>
      </c>
      <c r="N22" s="252">
        <v>0.56576728499156825</v>
      </c>
      <c r="O22" s="253">
        <f t="shared" si="14"/>
        <v>0.72222222222222221</v>
      </c>
    </row>
    <row r="23" spans="1:17" s="92" customFormat="1" ht="21" customHeight="1" thickBot="1" x14ac:dyDescent="0.25">
      <c r="A23" s="493" t="s">
        <v>268</v>
      </c>
      <c r="B23" s="494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6"/>
    </row>
    <row r="24" spans="1:17" s="91" customFormat="1" ht="15" customHeight="1" thickBot="1" x14ac:dyDescent="0.25">
      <c r="A24" s="383" t="s">
        <v>237</v>
      </c>
      <c r="B24" s="384"/>
      <c r="C24" s="385"/>
      <c r="D24" s="385"/>
      <c r="E24" s="386"/>
      <c r="F24" s="386"/>
      <c r="G24" s="386"/>
      <c r="H24" s="386"/>
      <c r="I24" s="386"/>
      <c r="J24" s="386"/>
      <c r="K24" s="386"/>
      <c r="L24" s="387"/>
      <c r="M24" s="386"/>
      <c r="N24" s="386"/>
      <c r="O24" s="388"/>
    </row>
    <row r="25" spans="1:17" s="92" customFormat="1" ht="12.95" customHeight="1" thickBot="1" x14ac:dyDescent="0.25">
      <c r="A25" s="389" t="s">
        <v>258</v>
      </c>
      <c r="B25" s="497"/>
      <c r="C25" s="391">
        <f t="shared" ref="C25" si="15">AVERAGE(E25:O25)</f>
        <v>0.67945545641105631</v>
      </c>
      <c r="D25" s="391">
        <f>AVERAGE(E25:L25)</f>
        <v>0.66016067498048669</v>
      </c>
      <c r="E25" s="391">
        <v>0.92383187540004263</v>
      </c>
      <c r="F25" s="391">
        <v>0.68294001080886324</v>
      </c>
      <c r="G25" s="391">
        <v>0.78286449715021145</v>
      </c>
      <c r="H25" s="391">
        <v>0.35756551141166526</v>
      </c>
      <c r="I25" s="391">
        <v>0.86854603952811393</v>
      </c>
      <c r="J25" s="391">
        <v>0.29322709163346611</v>
      </c>
      <c r="K25" s="391">
        <v>0.49988423246121788</v>
      </c>
      <c r="L25" s="391">
        <v>0.87242614145031339</v>
      </c>
      <c r="M25" s="391">
        <v>0.50195567144719688</v>
      </c>
      <c r="N25" s="391">
        <v>0.7957413249211357</v>
      </c>
      <c r="O25" s="390">
        <v>0.89502762430939231</v>
      </c>
    </row>
    <row r="26" spans="1:17" s="91" customFormat="1" ht="15" customHeight="1" thickBot="1" x14ac:dyDescent="0.25">
      <c r="A26" s="383" t="s">
        <v>257</v>
      </c>
      <c r="B26" s="384"/>
      <c r="C26" s="385"/>
      <c r="D26" s="385"/>
      <c r="E26" s="386"/>
      <c r="F26" s="386"/>
      <c r="G26" s="386"/>
      <c r="H26" s="386"/>
      <c r="I26" s="386"/>
      <c r="J26" s="386"/>
      <c r="K26" s="386"/>
      <c r="L26" s="387"/>
      <c r="M26" s="386"/>
      <c r="N26" s="386"/>
      <c r="O26" s="388"/>
    </row>
    <row r="27" spans="1:17" s="92" customFormat="1" ht="12.95" customHeight="1" x14ac:dyDescent="0.2">
      <c r="A27" s="376" t="s">
        <v>253</v>
      </c>
      <c r="B27" s="380"/>
      <c r="C27" s="246">
        <f t="shared" ref="C27:C31" si="16">AVERAGE(E27:O27)</f>
        <v>0.50340202822676516</v>
      </c>
      <c r="D27" s="246">
        <f t="shared" ref="D27:D31" si="17">AVERAGE(E27:L27)</f>
        <v>0.48267744001515056</v>
      </c>
      <c r="E27" s="246">
        <v>0.84070796460176989</v>
      </c>
      <c r="F27" s="246">
        <v>0.68907563025210083</v>
      </c>
      <c r="G27" s="246">
        <v>0.41304347826086957</v>
      </c>
      <c r="H27" s="246">
        <v>0.08</v>
      </c>
      <c r="I27" s="246">
        <v>0.60402684563758391</v>
      </c>
      <c r="J27" s="246">
        <v>0.37037037037037035</v>
      </c>
      <c r="K27" s="246">
        <v>5.737704918032787E-2</v>
      </c>
      <c r="L27" s="246">
        <v>0.80681818181818177</v>
      </c>
      <c r="M27" s="246">
        <v>0.13829787234042554</v>
      </c>
      <c r="N27" s="246">
        <v>0.73770491803278693</v>
      </c>
      <c r="O27" s="247">
        <v>0.8</v>
      </c>
    </row>
    <row r="28" spans="1:17" s="91" customFormat="1" ht="12.95" customHeight="1" x14ac:dyDescent="0.2">
      <c r="A28" s="371" t="s">
        <v>194</v>
      </c>
      <c r="B28" s="381"/>
      <c r="C28" s="248">
        <f t="shared" si="16"/>
        <v>0.47218341999811814</v>
      </c>
      <c r="D28" s="248">
        <f t="shared" si="17"/>
        <v>0.46669291395986312</v>
      </c>
      <c r="E28" s="248">
        <v>0.80769230769230771</v>
      </c>
      <c r="F28" s="248">
        <v>0.36363636363636365</v>
      </c>
      <c r="G28" s="248">
        <v>0.31746031746031744</v>
      </c>
      <c r="H28" s="248">
        <v>0.16</v>
      </c>
      <c r="I28" s="248">
        <v>0.80555555555555558</v>
      </c>
      <c r="J28" s="248">
        <v>0.31818181818181818</v>
      </c>
      <c r="K28" s="248">
        <v>0.3</v>
      </c>
      <c r="L28" s="248">
        <v>0.66101694915254239</v>
      </c>
      <c r="M28" s="248">
        <v>0.17391304347826086</v>
      </c>
      <c r="N28" s="248">
        <v>0.69565217391304346</v>
      </c>
      <c r="O28" s="249">
        <v>0.59090909090909094</v>
      </c>
    </row>
    <row r="29" spans="1:17" s="92" customFormat="1" ht="12.95" customHeight="1" x14ac:dyDescent="0.2">
      <c r="A29" s="371" t="s">
        <v>195</v>
      </c>
      <c r="B29" s="381"/>
      <c r="C29" s="248">
        <f t="shared" si="16"/>
        <v>0.69600827370983154</v>
      </c>
      <c r="D29" s="248">
        <f t="shared" si="17"/>
        <v>0.7296882256222792</v>
      </c>
      <c r="E29" s="248">
        <v>0.89978902953586493</v>
      </c>
      <c r="F29" s="248">
        <v>0.77076826983135538</v>
      </c>
      <c r="G29" s="248">
        <v>0.74355828220858899</v>
      </c>
      <c r="H29" s="248">
        <v>0.36089644513137559</v>
      </c>
      <c r="I29" s="248">
        <v>0.86035105833763548</v>
      </c>
      <c r="J29" s="248">
        <v>0.64615384615384619</v>
      </c>
      <c r="K29" s="248">
        <v>0.68990676935549256</v>
      </c>
      <c r="L29" s="248">
        <v>0.8660821044240733</v>
      </c>
      <c r="M29" s="248">
        <v>0.18745595489781536</v>
      </c>
      <c r="N29" s="248">
        <v>0.78443113772455086</v>
      </c>
      <c r="O29" s="249">
        <v>0.84669811320754718</v>
      </c>
      <c r="Q29" s="91"/>
    </row>
    <row r="30" spans="1:17" s="92" customFormat="1" ht="12.95" customHeight="1" x14ac:dyDescent="0.2">
      <c r="A30" s="371" t="s">
        <v>196</v>
      </c>
      <c r="B30" s="381"/>
      <c r="C30" s="248">
        <f t="shared" si="16"/>
        <v>0.63336493846272712</v>
      </c>
      <c r="D30" s="248">
        <f t="shared" si="17"/>
        <v>0.6580540326888612</v>
      </c>
      <c r="E30" s="248">
        <v>0.89872262773722633</v>
      </c>
      <c r="F30" s="248">
        <v>0.74233637116818563</v>
      </c>
      <c r="G30" s="248">
        <v>0.51351351351351349</v>
      </c>
      <c r="H30" s="248">
        <v>0.34186046511627904</v>
      </c>
      <c r="I30" s="248">
        <v>0.81990831696136213</v>
      </c>
      <c r="J30" s="248">
        <v>0.61983944954128445</v>
      </c>
      <c r="K30" s="248">
        <v>0.49163179916317989</v>
      </c>
      <c r="L30" s="248">
        <v>0.83661971830985915</v>
      </c>
      <c r="M30" s="248">
        <v>0.13099630996309963</v>
      </c>
      <c r="N30" s="248">
        <v>0.75340393343419065</v>
      </c>
      <c r="O30" s="249">
        <v>0.81818181818181823</v>
      </c>
    </row>
    <row r="31" spans="1:17" s="92" customFormat="1" ht="12.95" customHeight="1" thickBot="1" x14ac:dyDescent="0.25">
      <c r="A31" s="392" t="s">
        <v>259</v>
      </c>
      <c r="B31" s="498"/>
      <c r="C31" s="394">
        <f t="shared" si="16"/>
        <v>0.66969259986846985</v>
      </c>
      <c r="D31" s="394">
        <f t="shared" si="17"/>
        <v>0.69851727325372504</v>
      </c>
      <c r="E31" s="394">
        <v>0.89671132764920825</v>
      </c>
      <c r="F31" s="394">
        <v>0.75533304309969529</v>
      </c>
      <c r="G31" s="394">
        <v>0.66109298531810767</v>
      </c>
      <c r="H31" s="394">
        <v>0.34574763757643134</v>
      </c>
      <c r="I31" s="394">
        <v>0.84164015553199012</v>
      </c>
      <c r="J31" s="394">
        <v>0.62518518518518518</v>
      </c>
      <c r="K31" s="394">
        <v>0.60943134535367549</v>
      </c>
      <c r="L31" s="394">
        <v>0.85299650631550661</v>
      </c>
      <c r="M31" s="394">
        <v>0.17109798129000492</v>
      </c>
      <c r="N31" s="394">
        <v>0.77391304347826084</v>
      </c>
      <c r="O31" s="393">
        <v>0.83346938775510204</v>
      </c>
    </row>
    <row r="32" spans="1:17" s="91" customFormat="1" ht="15" customHeight="1" thickBot="1" x14ac:dyDescent="0.25">
      <c r="A32" s="383" t="s">
        <v>218</v>
      </c>
      <c r="B32" s="384"/>
      <c r="C32" s="385"/>
      <c r="D32" s="385"/>
      <c r="E32" s="386"/>
      <c r="F32" s="386"/>
      <c r="G32" s="386"/>
      <c r="H32" s="386"/>
      <c r="I32" s="386"/>
      <c r="J32" s="386"/>
      <c r="K32" s="386"/>
      <c r="L32" s="387"/>
      <c r="M32" s="386"/>
      <c r="N32" s="386"/>
      <c r="O32" s="388"/>
    </row>
    <row r="33" spans="1:15" s="91" customFormat="1" ht="12.95" customHeight="1" x14ac:dyDescent="0.2">
      <c r="A33" s="499" t="s">
        <v>206</v>
      </c>
      <c r="B33" s="397"/>
      <c r="C33" s="246">
        <f t="shared" ref="C33:C41" si="18">AVERAGE(E33:O33)</f>
        <v>0.59253896038209353</v>
      </c>
      <c r="D33" s="246">
        <f t="shared" ref="D33:D41" si="19">AVERAGE(E33:L33)</f>
        <v>0.59020931604154736</v>
      </c>
      <c r="E33" s="246">
        <v>0.91561181434599159</v>
      </c>
      <c r="F33" s="246">
        <v>0.3258426966292135</v>
      </c>
      <c r="G33" s="246">
        <v>0.61369193154034229</v>
      </c>
      <c r="H33" s="246">
        <v>5.6338028169014086E-2</v>
      </c>
      <c r="I33" s="246">
        <v>0.78693181818181823</v>
      </c>
      <c r="J33" s="246">
        <v>0.63235294117647056</v>
      </c>
      <c r="K33" s="246">
        <v>0.56737588652482274</v>
      </c>
      <c r="L33" s="246">
        <v>0.82352941176470584</v>
      </c>
      <c r="M33" s="246">
        <v>7.6677316293929709E-2</v>
      </c>
      <c r="N33" s="246">
        <v>0.74814814814814812</v>
      </c>
      <c r="O33" s="247">
        <v>0.97142857142857142</v>
      </c>
    </row>
    <row r="34" spans="1:15" s="91" customFormat="1" ht="12.95" customHeight="1" x14ac:dyDescent="0.2">
      <c r="A34" s="396" t="s">
        <v>207</v>
      </c>
      <c r="B34" s="398"/>
      <c r="C34" s="248">
        <f t="shared" si="18"/>
        <v>0.67753713129546311</v>
      </c>
      <c r="D34" s="248">
        <f t="shared" si="19"/>
        <v>0.71568746189815546</v>
      </c>
      <c r="E34" s="248">
        <v>0.95006242197253432</v>
      </c>
      <c r="F34" s="248">
        <v>0.72904009720534635</v>
      </c>
      <c r="G34" s="248">
        <v>0.84160756501182032</v>
      </c>
      <c r="H34" s="248">
        <v>3.2934131736526949E-2</v>
      </c>
      <c r="I34" s="248">
        <v>0.89371534195933455</v>
      </c>
      <c r="J34" s="248">
        <v>0.72135994087213595</v>
      </c>
      <c r="K34" s="248">
        <v>0.70869565217391306</v>
      </c>
      <c r="L34" s="248">
        <v>0.84808454425363278</v>
      </c>
      <c r="M34" s="248">
        <v>0</v>
      </c>
      <c r="N34" s="248">
        <v>0.8283261802575107</v>
      </c>
      <c r="O34" s="249">
        <v>0.8990825688073395</v>
      </c>
    </row>
    <row r="35" spans="1:15" s="92" customFormat="1" ht="12.95" customHeight="1" x14ac:dyDescent="0.2">
      <c r="A35" s="396" t="s">
        <v>242</v>
      </c>
      <c r="B35" s="398"/>
      <c r="C35" s="248">
        <f t="shared" si="18"/>
        <v>0.5802804718725435</v>
      </c>
      <c r="D35" s="248">
        <f t="shared" si="19"/>
        <v>0.58955231549141396</v>
      </c>
      <c r="E35" s="248">
        <v>0.8571428571428571</v>
      </c>
      <c r="F35" s="248">
        <v>0.7857142857142857</v>
      </c>
      <c r="G35" s="248">
        <v>0.8125</v>
      </c>
      <c r="H35" s="248">
        <v>0</v>
      </c>
      <c r="I35" s="248">
        <v>0.7</v>
      </c>
      <c r="J35" s="248">
        <v>0.58823529411764708</v>
      </c>
      <c r="K35" s="248">
        <v>0.625</v>
      </c>
      <c r="L35" s="248">
        <v>0.34782608695652173</v>
      </c>
      <c r="M35" s="248">
        <v>0</v>
      </c>
      <c r="N35" s="248">
        <v>1</v>
      </c>
      <c r="O35" s="249">
        <v>0.66666666666666663</v>
      </c>
    </row>
    <row r="36" spans="1:15" s="92" customFormat="1" ht="12.95" customHeight="1" x14ac:dyDescent="0.2">
      <c r="A36" s="396" t="s">
        <v>243</v>
      </c>
      <c r="B36" s="398"/>
      <c r="C36" s="248">
        <f t="shared" si="18"/>
        <v>0</v>
      </c>
      <c r="D36" s="248">
        <f t="shared" si="19"/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9">
        <v>0</v>
      </c>
    </row>
    <row r="37" spans="1:15" s="92" customFormat="1" ht="12.95" customHeight="1" x14ac:dyDescent="0.2">
      <c r="A37" s="396" t="s">
        <v>209</v>
      </c>
      <c r="B37" s="398"/>
      <c r="C37" s="248">
        <f t="shared" si="18"/>
        <v>0.55478240382487021</v>
      </c>
      <c r="D37" s="248">
        <f t="shared" si="19"/>
        <v>0.55888505821374435</v>
      </c>
      <c r="E37" s="248">
        <v>0.88321167883211682</v>
      </c>
      <c r="F37" s="248">
        <v>0.5330788804071247</v>
      </c>
      <c r="G37" s="248">
        <v>0.66481223922114052</v>
      </c>
      <c r="H37" s="248">
        <v>5.6105610561056105E-2</v>
      </c>
      <c r="I37" s="248">
        <v>0.73997833152762726</v>
      </c>
      <c r="J37" s="248">
        <v>0.49167482859941236</v>
      </c>
      <c r="K37" s="248">
        <v>0.39857651245551601</v>
      </c>
      <c r="L37" s="248">
        <v>0.70364238410596025</v>
      </c>
      <c r="M37" s="248">
        <v>0.19957983193277312</v>
      </c>
      <c r="N37" s="248">
        <v>0.53720930232558139</v>
      </c>
      <c r="O37" s="249">
        <v>0.89473684210526316</v>
      </c>
    </row>
    <row r="38" spans="1:15" s="92" customFormat="1" ht="12.95" customHeight="1" x14ac:dyDescent="0.2">
      <c r="A38" s="396" t="s">
        <v>208</v>
      </c>
      <c r="B38" s="398"/>
      <c r="C38" s="248">
        <f t="shared" si="18"/>
        <v>0.17559829974244937</v>
      </c>
      <c r="D38" s="248">
        <f t="shared" si="19"/>
        <v>0.11644766214586788</v>
      </c>
      <c r="E38" s="248">
        <v>9.0909090909090912E-2</v>
      </c>
      <c r="F38" s="248">
        <v>6.5217391304347824E-2</v>
      </c>
      <c r="G38" s="248">
        <v>0.18367346938775511</v>
      </c>
      <c r="H38" s="248">
        <v>0</v>
      </c>
      <c r="I38" s="248">
        <v>0.1875</v>
      </c>
      <c r="J38" s="248">
        <v>0.13761467889908258</v>
      </c>
      <c r="K38" s="248">
        <v>0</v>
      </c>
      <c r="L38" s="248">
        <v>0.26666666666666666</v>
      </c>
      <c r="M38" s="248">
        <v>0</v>
      </c>
      <c r="N38" s="248">
        <v>0</v>
      </c>
      <c r="O38" s="249">
        <v>1</v>
      </c>
    </row>
    <row r="39" spans="1:15" s="92" customFormat="1" ht="12.95" customHeight="1" x14ac:dyDescent="0.2">
      <c r="A39" s="396" t="s">
        <v>205</v>
      </c>
      <c r="B39" s="398"/>
      <c r="C39" s="248">
        <f t="shared" si="18"/>
        <v>0.33740809993165627</v>
      </c>
      <c r="D39" s="248">
        <f t="shared" si="19"/>
        <v>0.27643613740602735</v>
      </c>
      <c r="E39" s="248">
        <v>0.1</v>
      </c>
      <c r="F39" s="248">
        <v>0.23529411764705882</v>
      </c>
      <c r="G39" s="248">
        <v>0.2857142857142857</v>
      </c>
      <c r="H39" s="248">
        <v>0</v>
      </c>
      <c r="I39" s="248">
        <v>0.6875</v>
      </c>
      <c r="J39" s="248">
        <v>0.18840579710144928</v>
      </c>
      <c r="K39" s="248">
        <v>0.34615384615384615</v>
      </c>
      <c r="L39" s="248">
        <v>0.36842105263157893</v>
      </c>
      <c r="M39" s="248">
        <v>0</v>
      </c>
      <c r="N39" s="248">
        <v>0.5</v>
      </c>
      <c r="O39" s="249">
        <v>1</v>
      </c>
    </row>
    <row r="40" spans="1:15" s="92" customFormat="1" ht="12.95" customHeight="1" x14ac:dyDescent="0.2">
      <c r="A40" s="396" t="s">
        <v>204</v>
      </c>
      <c r="B40" s="398"/>
      <c r="C40" s="248">
        <f t="shared" si="18"/>
        <v>0.52964565826051124</v>
      </c>
      <c r="D40" s="248">
        <f t="shared" si="19"/>
        <v>0.53732378489289201</v>
      </c>
      <c r="E40" s="248">
        <v>0.81443298969072164</v>
      </c>
      <c r="F40" s="248">
        <v>0.51079136690647486</v>
      </c>
      <c r="G40" s="248">
        <v>0.64375000000000004</v>
      </c>
      <c r="H40" s="248">
        <v>4.6511627906976744E-2</v>
      </c>
      <c r="I40" s="248">
        <v>0.72368421052631582</v>
      </c>
      <c r="J40" s="248">
        <v>0.48936170212765956</v>
      </c>
      <c r="K40" s="248">
        <v>0.36363636363636365</v>
      </c>
      <c r="L40" s="248">
        <v>0.70642201834862384</v>
      </c>
      <c r="M40" s="248">
        <v>0</v>
      </c>
      <c r="N40" s="248">
        <v>0.61842105263157898</v>
      </c>
      <c r="O40" s="249">
        <v>0.90909090909090906</v>
      </c>
    </row>
    <row r="41" spans="1:15" s="91" customFormat="1" ht="12.95" customHeight="1" thickBot="1" x14ac:dyDescent="0.25">
      <c r="A41" s="500" t="s">
        <v>219</v>
      </c>
      <c r="B41" s="399"/>
      <c r="C41" s="394">
        <f t="shared" si="18"/>
        <v>0.5955903013273951</v>
      </c>
      <c r="D41" s="394">
        <f t="shared" si="19"/>
        <v>0.61155357707962954</v>
      </c>
      <c r="E41" s="394">
        <v>0.88989361702127656</v>
      </c>
      <c r="F41" s="394">
        <v>0.56121045392022006</v>
      </c>
      <c r="G41" s="394">
        <v>0.70678042209250114</v>
      </c>
      <c r="H41" s="394">
        <v>4.4392523364485979E-2</v>
      </c>
      <c r="I41" s="394">
        <v>0.79800689919509393</v>
      </c>
      <c r="J41" s="394">
        <v>0.58973570989551316</v>
      </c>
      <c r="K41" s="394">
        <v>0.53548759376803234</v>
      </c>
      <c r="L41" s="394">
        <v>0.76692139737991272</v>
      </c>
      <c r="M41" s="394">
        <v>7.3821339950372211E-2</v>
      </c>
      <c r="N41" s="394">
        <v>0.67508710801393723</v>
      </c>
      <c r="O41" s="393">
        <v>0.91015625</v>
      </c>
    </row>
    <row r="42" spans="1:15" s="91" customFormat="1" ht="15" customHeight="1" thickBot="1" x14ac:dyDescent="0.25">
      <c r="A42" s="383" t="s">
        <v>221</v>
      </c>
      <c r="B42" s="384"/>
      <c r="C42" s="385"/>
      <c r="D42" s="385"/>
      <c r="E42" s="386"/>
      <c r="F42" s="386"/>
      <c r="G42" s="386"/>
      <c r="H42" s="386"/>
      <c r="I42" s="386"/>
      <c r="J42" s="386"/>
      <c r="K42" s="386"/>
      <c r="L42" s="387"/>
      <c r="M42" s="386"/>
      <c r="N42" s="386"/>
      <c r="O42" s="388"/>
    </row>
    <row r="43" spans="1:15" s="92" customFormat="1" ht="12.95" customHeight="1" x14ac:dyDescent="0.2">
      <c r="A43" s="499" t="s">
        <v>217</v>
      </c>
      <c r="B43" s="397"/>
      <c r="C43" s="246">
        <f t="shared" ref="C43:C47" si="20">AVERAGE(E43:O43)</f>
        <v>5.8284878271530699E-2</v>
      </c>
      <c r="D43" s="246">
        <f t="shared" ref="D43:D47" si="21">AVERAGE(E43:L43)</f>
        <v>8.0141707623354708E-2</v>
      </c>
      <c r="E43" s="246">
        <v>2.0080321285140562E-2</v>
      </c>
      <c r="F43" s="246">
        <v>2.2160664819944598E-2</v>
      </c>
      <c r="G43" s="246">
        <v>0</v>
      </c>
      <c r="H43" s="246">
        <v>0</v>
      </c>
      <c r="I43" s="246">
        <v>0.15384615384615385</v>
      </c>
      <c r="J43" s="246">
        <v>0.11650485436893204</v>
      </c>
      <c r="K43" s="246">
        <v>6.6666666666666671E-3</v>
      </c>
      <c r="L43" s="246">
        <v>0.32187500000000002</v>
      </c>
      <c r="M43" s="246">
        <v>0</v>
      </c>
      <c r="N43" s="246">
        <v>0</v>
      </c>
      <c r="O43" s="247">
        <v>0</v>
      </c>
    </row>
    <row r="44" spans="1:15" s="92" customFormat="1" ht="12.95" customHeight="1" x14ac:dyDescent="0.2">
      <c r="A44" s="396" t="s">
        <v>244</v>
      </c>
      <c r="B44" s="398"/>
      <c r="C44" s="248">
        <f t="shared" si="20"/>
        <v>0.30972619607433777</v>
      </c>
      <c r="D44" s="248">
        <f t="shared" si="21"/>
        <v>0.42351502903617666</v>
      </c>
      <c r="E44" s="248">
        <v>0.949438202247191</v>
      </c>
      <c r="F44" s="248">
        <v>0.40975609756097559</v>
      </c>
      <c r="G44" s="248">
        <v>0.15463917525773196</v>
      </c>
      <c r="H44" s="248">
        <v>6.8493150684931503E-2</v>
      </c>
      <c r="I44" s="248">
        <v>0.634020618556701</v>
      </c>
      <c r="J44" s="248">
        <v>0.34426229508196721</v>
      </c>
      <c r="K44" s="248">
        <v>0.10179640718562874</v>
      </c>
      <c r="L44" s="248">
        <v>0.72571428571428576</v>
      </c>
      <c r="M44" s="248">
        <v>0</v>
      </c>
      <c r="N44" s="248">
        <v>0</v>
      </c>
      <c r="O44" s="249">
        <v>1.8867924528301886E-2</v>
      </c>
    </row>
    <row r="45" spans="1:15" s="91" customFormat="1" ht="12.95" customHeight="1" x14ac:dyDescent="0.2">
      <c r="A45" s="396" t="s">
        <v>216</v>
      </c>
      <c r="B45" s="398"/>
      <c r="C45" s="248">
        <f t="shared" si="20"/>
        <v>1.6356756753316229E-2</v>
      </c>
      <c r="D45" s="248">
        <f t="shared" si="21"/>
        <v>2.2490540535809816E-2</v>
      </c>
      <c r="E45" s="248">
        <v>2.3866348448687352E-3</v>
      </c>
      <c r="F45" s="248">
        <v>3.4482758620689655E-2</v>
      </c>
      <c r="G45" s="248">
        <v>0</v>
      </c>
      <c r="H45" s="248">
        <v>0</v>
      </c>
      <c r="I45" s="248">
        <v>6.7125645438898457E-2</v>
      </c>
      <c r="J45" s="248">
        <v>5.011655011655012E-2</v>
      </c>
      <c r="K45" s="248">
        <v>8.5287846481876331E-3</v>
      </c>
      <c r="L45" s="248">
        <v>1.7283950617283949E-2</v>
      </c>
      <c r="M45" s="248">
        <v>0</v>
      </c>
      <c r="N45" s="248">
        <v>0</v>
      </c>
      <c r="O45" s="249">
        <v>0</v>
      </c>
    </row>
    <row r="46" spans="1:15" s="92" customFormat="1" ht="12.95" customHeight="1" x14ac:dyDescent="0.2">
      <c r="A46" s="396" t="s">
        <v>245</v>
      </c>
      <c r="B46" s="398"/>
      <c r="C46" s="248">
        <f t="shared" si="20"/>
        <v>0.24768748364404372</v>
      </c>
      <c r="D46" s="248">
        <f t="shared" si="21"/>
        <v>0.34057029001056011</v>
      </c>
      <c r="E46" s="248">
        <v>0.86547433903576987</v>
      </c>
      <c r="F46" s="248">
        <v>0.26656511805026656</v>
      </c>
      <c r="G46" s="248">
        <v>5.9482155353393983E-2</v>
      </c>
      <c r="H46" s="248">
        <v>9.7605893186003684E-2</v>
      </c>
      <c r="I46" s="248">
        <v>0.56299212598425197</v>
      </c>
      <c r="J46" s="248">
        <v>0.15384615384615385</v>
      </c>
      <c r="K46" s="248">
        <v>0.19257950530035337</v>
      </c>
      <c r="L46" s="248">
        <v>0.52601702932828764</v>
      </c>
      <c r="M46" s="248">
        <v>0</v>
      </c>
      <c r="N46" s="248">
        <v>0</v>
      </c>
      <c r="O46" s="249">
        <v>0</v>
      </c>
    </row>
    <row r="47" spans="1:15" s="92" customFormat="1" ht="12.95" customHeight="1" thickBot="1" x14ac:dyDescent="0.25">
      <c r="A47" s="500" t="s">
        <v>260</v>
      </c>
      <c r="B47" s="399"/>
      <c r="C47" s="394">
        <f t="shared" si="20"/>
        <v>0.18103469959387247</v>
      </c>
      <c r="D47" s="394">
        <f t="shared" si="21"/>
        <v>0.24870532063722681</v>
      </c>
      <c r="E47" s="394">
        <v>0.60412757973733588</v>
      </c>
      <c r="F47" s="394">
        <v>0.19749351771823681</v>
      </c>
      <c r="G47" s="394">
        <v>4.4539116963594111E-2</v>
      </c>
      <c r="H47" s="394">
        <v>6.4587973273942098E-2</v>
      </c>
      <c r="I47" s="394">
        <v>0.41213950368879948</v>
      </c>
      <c r="J47" s="394">
        <v>0.14500509683995921</v>
      </c>
      <c r="K47" s="394">
        <v>0.11653771760154739</v>
      </c>
      <c r="L47" s="394">
        <v>0.40521205927439957</v>
      </c>
      <c r="M47" s="394">
        <v>0</v>
      </c>
      <c r="N47" s="394">
        <v>0</v>
      </c>
      <c r="O47" s="393">
        <v>1.7391304347826088E-3</v>
      </c>
    </row>
    <row r="48" spans="1:15" s="91" customFormat="1" ht="15" customHeight="1" thickBot="1" x14ac:dyDescent="0.25">
      <c r="A48" s="383" t="s">
        <v>238</v>
      </c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7"/>
      <c r="M48" s="386"/>
      <c r="N48" s="386"/>
      <c r="O48" s="388"/>
    </row>
    <row r="49" spans="1:15" s="92" customFormat="1" ht="12.95" customHeight="1" x14ac:dyDescent="0.2">
      <c r="A49" s="501" t="s">
        <v>254</v>
      </c>
      <c r="B49" s="397"/>
      <c r="C49" s="246">
        <f t="shared" ref="C49:C53" si="22">AVERAGE(E49:O49)</f>
        <v>0.63798651894549918</v>
      </c>
      <c r="D49" s="246">
        <f t="shared" ref="D49:D53" si="23">AVERAGE(E49:L49)</f>
        <v>0.65857270038983828</v>
      </c>
      <c r="E49" s="246">
        <v>0.91228070175438591</v>
      </c>
      <c r="F49" s="246">
        <v>0.73202614379084963</v>
      </c>
      <c r="G49" s="246">
        <v>0.68661971830985913</v>
      </c>
      <c r="H49" s="246">
        <v>0.46341463414634149</v>
      </c>
      <c r="I49" s="246">
        <v>0.8080357142857143</v>
      </c>
      <c r="J49" s="246">
        <v>0.54477611940298509</v>
      </c>
      <c r="K49" s="246">
        <v>0.23809523809523808</v>
      </c>
      <c r="L49" s="246">
        <v>0.8833333333333333</v>
      </c>
      <c r="M49" s="246">
        <v>0</v>
      </c>
      <c r="N49" s="246">
        <v>0.85039370078740162</v>
      </c>
      <c r="O49" s="247">
        <v>0.898876404494382</v>
      </c>
    </row>
    <row r="50" spans="1:15" s="92" customFormat="1" ht="12.95" customHeight="1" x14ac:dyDescent="0.2">
      <c r="A50" s="401" t="s">
        <v>265</v>
      </c>
      <c r="B50" s="398"/>
      <c r="C50" s="248">
        <f t="shared" si="22"/>
        <v>0.59070424403644117</v>
      </c>
      <c r="D50" s="248">
        <f t="shared" si="23"/>
        <v>0.63279814055146077</v>
      </c>
      <c r="E50" s="248">
        <v>0.83666666666666667</v>
      </c>
      <c r="F50" s="248">
        <v>0.68778280542986425</v>
      </c>
      <c r="G50" s="248">
        <v>0.65631929046563198</v>
      </c>
      <c r="H50" s="248">
        <v>0.41355932203389828</v>
      </c>
      <c r="I50" s="248">
        <v>0.81086956521739129</v>
      </c>
      <c r="J50" s="248">
        <v>0.48113933795227098</v>
      </c>
      <c r="K50" s="248">
        <v>0.33229813664596275</v>
      </c>
      <c r="L50" s="248">
        <v>0.84375</v>
      </c>
      <c r="M50" s="248">
        <v>0</v>
      </c>
      <c r="N50" s="248">
        <v>0.76555023923444976</v>
      </c>
      <c r="O50" s="249">
        <v>0.66981132075471694</v>
      </c>
    </row>
    <row r="51" spans="1:15" s="91" customFormat="1" ht="12.95" customHeight="1" x14ac:dyDescent="0.2">
      <c r="A51" s="401" t="s">
        <v>255</v>
      </c>
      <c r="B51" s="398"/>
      <c r="C51" s="248">
        <f t="shared" si="22"/>
        <v>0.35579795218450716</v>
      </c>
      <c r="D51" s="248">
        <f t="shared" si="23"/>
        <v>0.40910854789006101</v>
      </c>
      <c r="E51" s="248">
        <v>0.41860465116279072</v>
      </c>
      <c r="F51" s="248">
        <v>0.61363636363636365</v>
      </c>
      <c r="G51" s="248">
        <v>0.59615384615384615</v>
      </c>
      <c r="H51" s="248">
        <v>0.125</v>
      </c>
      <c r="I51" s="248">
        <v>0.5178571428571429</v>
      </c>
      <c r="J51" s="248">
        <v>0.265625</v>
      </c>
      <c r="K51" s="248">
        <v>0.21875</v>
      </c>
      <c r="L51" s="248">
        <v>0.51724137931034486</v>
      </c>
      <c r="M51" s="248">
        <v>0</v>
      </c>
      <c r="N51" s="248">
        <v>0.55000000000000004</v>
      </c>
      <c r="O51" s="249">
        <v>9.0909090909090912E-2</v>
      </c>
    </row>
    <row r="52" spans="1:15" s="91" customFormat="1" ht="12.95" customHeight="1" thickBot="1" x14ac:dyDescent="0.25">
      <c r="A52" s="502" t="s">
        <v>256</v>
      </c>
      <c r="B52" s="399"/>
      <c r="C52" s="394">
        <f t="shared" si="22"/>
        <v>0.43123666208084416</v>
      </c>
      <c r="D52" s="394">
        <f t="shared" si="23"/>
        <v>0.41371501757390883</v>
      </c>
      <c r="E52" s="394">
        <v>0.4434389140271493</v>
      </c>
      <c r="F52" s="394">
        <v>0.35964912280701755</v>
      </c>
      <c r="G52" s="394">
        <v>0.554016620498615</v>
      </c>
      <c r="H52" s="394">
        <v>4.4303797468354431E-2</v>
      </c>
      <c r="I52" s="394">
        <v>0.72348484848484851</v>
      </c>
      <c r="J52" s="394">
        <v>0.27586206896551724</v>
      </c>
      <c r="K52" s="394">
        <v>0.140625</v>
      </c>
      <c r="L52" s="394">
        <v>0.76833976833976836</v>
      </c>
      <c r="M52" s="394">
        <v>0</v>
      </c>
      <c r="N52" s="394">
        <v>0.65306122448979587</v>
      </c>
      <c r="O52" s="393">
        <v>0.78082191780821919</v>
      </c>
    </row>
    <row r="53" spans="1:15" s="91" customFormat="1" ht="12.95" customHeight="1" thickBot="1" x14ac:dyDescent="0.25">
      <c r="A53" s="503" t="s">
        <v>246</v>
      </c>
      <c r="B53" s="504"/>
      <c r="C53" s="484">
        <f t="shared" si="22"/>
        <v>0.55674004007215283</v>
      </c>
      <c r="D53" s="484">
        <f t="shared" si="23"/>
        <v>0.57977437670897292</v>
      </c>
      <c r="E53" s="484">
        <v>0.74782608695652175</v>
      </c>
      <c r="F53" s="484">
        <v>0.62309644670050757</v>
      </c>
      <c r="G53" s="484">
        <v>0.63664790494058787</v>
      </c>
      <c r="H53" s="484">
        <v>0.30671506352087113</v>
      </c>
      <c r="I53" s="484">
        <v>0.78346994535519121</v>
      </c>
      <c r="J53" s="484">
        <v>0.43944031482291213</v>
      </c>
      <c r="K53" s="484">
        <v>0.27643784786641928</v>
      </c>
      <c r="L53" s="484">
        <v>0.82456140350877194</v>
      </c>
      <c r="M53" s="484">
        <v>0</v>
      </c>
      <c r="N53" s="484">
        <v>0.75867269984917041</v>
      </c>
      <c r="O53" s="370">
        <v>0.72727272727272729</v>
      </c>
    </row>
    <row r="54" spans="1:15" s="91" customFormat="1" ht="15" customHeight="1" thickBot="1" x14ac:dyDescent="0.25">
      <c r="A54" s="383" t="s">
        <v>220</v>
      </c>
      <c r="B54" s="384"/>
      <c r="C54" s="505"/>
      <c r="D54" s="505"/>
      <c r="E54" s="506"/>
      <c r="F54" s="506"/>
      <c r="G54" s="506"/>
      <c r="H54" s="506"/>
      <c r="I54" s="506"/>
      <c r="J54" s="506"/>
      <c r="K54" s="506"/>
      <c r="L54" s="507"/>
      <c r="M54" s="506"/>
      <c r="N54" s="506"/>
      <c r="O54" s="508"/>
    </row>
    <row r="55" spans="1:15" s="92" customFormat="1" ht="12.95" customHeight="1" x14ac:dyDescent="0.2">
      <c r="A55" s="509" t="s">
        <v>199</v>
      </c>
      <c r="B55" s="397"/>
      <c r="C55" s="246">
        <f t="shared" ref="C55:C60" si="24">AVERAGE(E55:O55)</f>
        <v>0.29906148119567505</v>
      </c>
      <c r="D55" s="246">
        <f t="shared" ref="D55:D60" si="25">AVERAGE(E55:L55)</f>
        <v>0.2778220907566073</v>
      </c>
      <c r="E55" s="246">
        <v>0.18604651162790697</v>
      </c>
      <c r="F55" s="246">
        <v>0.38</v>
      </c>
      <c r="G55" s="246">
        <v>0.44444444444444442</v>
      </c>
      <c r="H55" s="246">
        <v>0</v>
      </c>
      <c r="I55" s="246">
        <v>0.51851851851851849</v>
      </c>
      <c r="J55" s="246">
        <v>0.27777777777777779</v>
      </c>
      <c r="K55" s="246">
        <v>0.1</v>
      </c>
      <c r="L55" s="246">
        <v>0.31578947368421051</v>
      </c>
      <c r="M55" s="246">
        <v>0</v>
      </c>
      <c r="N55" s="246">
        <v>0.42424242424242425</v>
      </c>
      <c r="O55" s="247">
        <v>0.6428571428571429</v>
      </c>
    </row>
    <row r="56" spans="1:15" s="92" customFormat="1" ht="12.95" customHeight="1" x14ac:dyDescent="0.2">
      <c r="A56" s="402" t="s">
        <v>247</v>
      </c>
      <c r="B56" s="398"/>
      <c r="C56" s="248">
        <f t="shared" si="24"/>
        <v>0.19350119247005698</v>
      </c>
      <c r="D56" s="248">
        <f t="shared" si="25"/>
        <v>0.21676457068081109</v>
      </c>
      <c r="E56" s="248">
        <v>0.17647058823529413</v>
      </c>
      <c r="F56" s="248">
        <v>0.17391304347826086</v>
      </c>
      <c r="G56" s="248">
        <v>0.34545454545454546</v>
      </c>
      <c r="H56" s="248">
        <v>0.16666666666666666</v>
      </c>
      <c r="I56" s="248">
        <v>0.5</v>
      </c>
      <c r="J56" s="248">
        <v>0.18571428571428572</v>
      </c>
      <c r="K56" s="248">
        <v>1.9230769230769232E-2</v>
      </c>
      <c r="L56" s="248">
        <v>0.16666666666666666</v>
      </c>
      <c r="M56" s="248">
        <v>0</v>
      </c>
      <c r="N56" s="248">
        <v>0.1875</v>
      </c>
      <c r="O56" s="249">
        <v>0.20689655172413793</v>
      </c>
    </row>
    <row r="57" spans="1:15" s="92" customFormat="1" ht="12.95" customHeight="1" x14ac:dyDescent="0.2">
      <c r="A57" s="402" t="s">
        <v>198</v>
      </c>
      <c r="B57" s="398"/>
      <c r="C57" s="248">
        <f t="shared" si="24"/>
        <v>0.31507367841497919</v>
      </c>
      <c r="D57" s="248">
        <f t="shared" si="25"/>
        <v>0.33972832394962865</v>
      </c>
      <c r="E57" s="248">
        <v>0.2608695652173913</v>
      </c>
      <c r="F57" s="248">
        <v>0.32500000000000001</v>
      </c>
      <c r="G57" s="248">
        <v>0.3867924528301887</v>
      </c>
      <c r="H57" s="248">
        <v>0.125</v>
      </c>
      <c r="I57" s="248">
        <v>0.72566371681415931</v>
      </c>
      <c r="J57" s="248">
        <v>0.17821782178217821</v>
      </c>
      <c r="K57" s="248">
        <v>0.22352941176470589</v>
      </c>
      <c r="L57" s="248">
        <v>0.49275362318840582</v>
      </c>
      <c r="M57" s="248">
        <v>0</v>
      </c>
      <c r="N57" s="248">
        <v>0.43548387096774194</v>
      </c>
      <c r="O57" s="249">
        <v>0.3125</v>
      </c>
    </row>
    <row r="58" spans="1:15" s="92" customFormat="1" ht="12.95" customHeight="1" x14ac:dyDescent="0.2">
      <c r="A58" s="402" t="s">
        <v>197</v>
      </c>
      <c r="B58" s="398"/>
      <c r="C58" s="248">
        <f t="shared" si="24"/>
        <v>0.143706782508707</v>
      </c>
      <c r="D58" s="248">
        <f t="shared" si="25"/>
        <v>0.17493215293459841</v>
      </c>
      <c r="E58" s="248">
        <v>0.17034700315457413</v>
      </c>
      <c r="F58" s="248">
        <v>0.14503816793893129</v>
      </c>
      <c r="G58" s="248">
        <v>0.17692307692307693</v>
      </c>
      <c r="H58" s="248">
        <v>9.3959731543624164E-2</v>
      </c>
      <c r="I58" s="248">
        <v>0.26526717557251911</v>
      </c>
      <c r="J58" s="248">
        <v>3.6023054755043228E-2</v>
      </c>
      <c r="K58" s="248">
        <v>5.0125313283208017E-2</v>
      </c>
      <c r="L58" s="248">
        <v>0.46177370030581039</v>
      </c>
      <c r="M58" s="248">
        <v>0</v>
      </c>
      <c r="N58" s="248">
        <v>0.12977099236641221</v>
      </c>
      <c r="O58" s="249">
        <v>5.1546391752577317E-2</v>
      </c>
    </row>
    <row r="59" spans="1:15" s="92" customFormat="1" ht="12.95" customHeight="1" x14ac:dyDescent="0.2">
      <c r="A59" s="396" t="s">
        <v>200</v>
      </c>
      <c r="B59" s="398"/>
      <c r="C59" s="248">
        <f t="shared" si="24"/>
        <v>0.34316873185222685</v>
      </c>
      <c r="D59" s="248">
        <f t="shared" si="25"/>
        <v>0.39195567639548201</v>
      </c>
      <c r="E59" s="248">
        <v>0.43785632839224631</v>
      </c>
      <c r="F59" s="248">
        <v>0.38084378563283922</v>
      </c>
      <c r="G59" s="248">
        <v>0.28192534381139489</v>
      </c>
      <c r="H59" s="248">
        <v>0.26315789473684209</v>
      </c>
      <c r="I59" s="248">
        <v>0.6706586826347305</v>
      </c>
      <c r="J59" s="248">
        <v>0.11629434954007885</v>
      </c>
      <c r="K59" s="248">
        <v>0.2147477360931436</v>
      </c>
      <c r="L59" s="248">
        <v>0.77016129032258063</v>
      </c>
      <c r="M59" s="248">
        <v>0</v>
      </c>
      <c r="N59" s="248">
        <v>0.41698841698841699</v>
      </c>
      <c r="O59" s="249">
        <v>0.22222222222222221</v>
      </c>
    </row>
    <row r="60" spans="1:15" s="92" customFormat="1" ht="12.95" customHeight="1" thickBot="1" x14ac:dyDescent="0.25">
      <c r="A60" s="500" t="s">
        <v>261</v>
      </c>
      <c r="B60" s="399"/>
      <c r="C60" s="394">
        <f t="shared" si="24"/>
        <v>0.28029925840341546</v>
      </c>
      <c r="D60" s="394">
        <f t="shared" si="25"/>
        <v>0.31941387446561997</v>
      </c>
      <c r="E60" s="394">
        <v>0.34856300663227707</v>
      </c>
      <c r="F60" s="394">
        <v>0.29536679536679539</v>
      </c>
      <c r="G60" s="394">
        <v>0.26503972758229283</v>
      </c>
      <c r="H60" s="394">
        <v>0.19845857418111754</v>
      </c>
      <c r="I60" s="394">
        <v>0.55432489451476796</v>
      </c>
      <c r="J60" s="394">
        <v>0.10288735258235054</v>
      </c>
      <c r="K60" s="394">
        <v>0.15608663181478716</v>
      </c>
      <c r="L60" s="394">
        <v>0.63458401305057099</v>
      </c>
      <c r="M60" s="394">
        <v>0</v>
      </c>
      <c r="N60" s="394">
        <v>0.32745314222712241</v>
      </c>
      <c r="O60" s="393">
        <v>0.20052770448548812</v>
      </c>
    </row>
    <row r="61" spans="1:15" s="91" customFormat="1" ht="15" customHeight="1" thickBot="1" x14ac:dyDescent="0.25">
      <c r="A61" s="383" t="s">
        <v>201</v>
      </c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7"/>
      <c r="M61" s="386"/>
      <c r="N61" s="386"/>
      <c r="O61" s="388"/>
    </row>
    <row r="62" spans="1:15" s="92" customFormat="1" ht="12.95" customHeight="1" x14ac:dyDescent="0.2">
      <c r="A62" s="128" t="s">
        <v>201</v>
      </c>
      <c r="B62" s="369"/>
      <c r="C62" s="246">
        <f t="shared" ref="C62:C64" si="26">AVERAGE(E62:O62)</f>
        <v>0.71237608788578588</v>
      </c>
      <c r="D62" s="246">
        <f t="shared" ref="D62:D64" si="27">AVERAGE(E62:L62)</f>
        <v>0.73035802113203951</v>
      </c>
      <c r="E62" s="246">
        <v>0.90139244103438476</v>
      </c>
      <c r="F62" s="246">
        <v>0.70209451272286649</v>
      </c>
      <c r="G62" s="246">
        <v>0.55925987664610766</v>
      </c>
      <c r="H62" s="246">
        <v>0.69245049504950495</v>
      </c>
      <c r="I62" s="246">
        <v>0.8757940854326397</v>
      </c>
      <c r="J62" s="246">
        <v>0.56359300476947538</v>
      </c>
      <c r="K62" s="246">
        <v>0.644962486602358</v>
      </c>
      <c r="L62" s="246">
        <v>0.90331726679897928</v>
      </c>
      <c r="M62" s="246">
        <v>0.53824701195219127</v>
      </c>
      <c r="N62" s="246">
        <v>0.79456066945606696</v>
      </c>
      <c r="O62" s="247">
        <v>0.66046511627906979</v>
      </c>
    </row>
    <row r="63" spans="1:15" s="91" customFormat="1" ht="12.95" customHeight="1" x14ac:dyDescent="0.2">
      <c r="A63" s="100" t="s">
        <v>202</v>
      </c>
      <c r="B63" s="368"/>
      <c r="C63" s="248">
        <f t="shared" si="26"/>
        <v>0.27104007531446611</v>
      </c>
      <c r="D63" s="248">
        <f t="shared" si="27"/>
        <v>0.29404709863128253</v>
      </c>
      <c r="E63" s="248">
        <v>0.20564516129032259</v>
      </c>
      <c r="F63" s="248">
        <v>0.30337078651685395</v>
      </c>
      <c r="G63" s="248">
        <v>0.18604651162790697</v>
      </c>
      <c r="H63" s="248">
        <v>0.15151515151515152</v>
      </c>
      <c r="I63" s="248">
        <v>0.25806451612903225</v>
      </c>
      <c r="J63" s="248">
        <v>0.16704805491990846</v>
      </c>
      <c r="K63" s="248">
        <v>0.23671497584541062</v>
      </c>
      <c r="L63" s="248">
        <v>0.84397163120567376</v>
      </c>
      <c r="M63" s="248">
        <v>0</v>
      </c>
      <c r="N63" s="248">
        <v>0.54285714285714282</v>
      </c>
      <c r="O63" s="249">
        <v>8.6206896551724144E-2</v>
      </c>
    </row>
    <row r="64" spans="1:15" s="92" customFormat="1" ht="12.95" customHeight="1" thickBot="1" x14ac:dyDescent="0.25">
      <c r="A64" s="395" t="s">
        <v>229</v>
      </c>
      <c r="B64" s="400"/>
      <c r="C64" s="394">
        <f t="shared" si="26"/>
        <v>0.69032909025453348</v>
      </c>
      <c r="D64" s="394">
        <f t="shared" si="27"/>
        <v>0.70645146355205446</v>
      </c>
      <c r="E64" s="394">
        <v>0.85558800106185295</v>
      </c>
      <c r="F64" s="394">
        <v>0.68448047650562538</v>
      </c>
      <c r="G64" s="394">
        <v>0.54142857142857148</v>
      </c>
      <c r="H64" s="394">
        <v>0.6712247324613555</v>
      </c>
      <c r="I64" s="394">
        <v>0.8365128205128205</v>
      </c>
      <c r="J64" s="394">
        <v>0.53783261483573663</v>
      </c>
      <c r="K64" s="394">
        <v>0.62350850469662356</v>
      </c>
      <c r="L64" s="394">
        <v>0.90103598691384956</v>
      </c>
      <c r="M64" s="394">
        <v>0.52354194923464448</v>
      </c>
      <c r="N64" s="394">
        <v>0.7873983739837398</v>
      </c>
      <c r="O64" s="393">
        <v>0.6310679611650486</v>
      </c>
    </row>
    <row r="65" spans="1:15" s="91" customFormat="1" ht="15" customHeight="1" thickBot="1" x14ac:dyDescent="0.25">
      <c r="A65" s="383" t="s">
        <v>226</v>
      </c>
      <c r="B65" s="384"/>
      <c r="C65" s="510"/>
      <c r="D65" s="510"/>
      <c r="E65" s="511"/>
      <c r="F65" s="511"/>
      <c r="G65" s="511"/>
      <c r="H65" s="511"/>
      <c r="I65" s="511"/>
      <c r="J65" s="511"/>
      <c r="K65" s="511"/>
      <c r="L65" s="512"/>
      <c r="M65" s="511"/>
      <c r="N65" s="511"/>
      <c r="O65" s="513"/>
    </row>
    <row r="66" spans="1:15" s="92" customFormat="1" ht="12.95" customHeight="1" thickBot="1" x14ac:dyDescent="0.25">
      <c r="A66" s="514" t="s">
        <v>211</v>
      </c>
      <c r="B66" s="515"/>
      <c r="C66" s="252">
        <f t="shared" ref="C66:C69" si="28">AVERAGE(E66:O66)</f>
        <v>0.3937998598049019</v>
      </c>
      <c r="D66" s="252">
        <f>AVERAGE(E66:L66)</f>
        <v>0.4135901918471247</v>
      </c>
      <c r="E66" s="252">
        <v>0.7567567567567568</v>
      </c>
      <c r="F66" s="252">
        <v>0.56164383561643838</v>
      </c>
      <c r="G66" s="252">
        <v>0.22580645161290322</v>
      </c>
      <c r="H66" s="252">
        <v>0</v>
      </c>
      <c r="I66" s="252">
        <v>0.50769230769230766</v>
      </c>
      <c r="J66" s="252">
        <v>0.36619718309859156</v>
      </c>
      <c r="K66" s="252">
        <v>0.140625</v>
      </c>
      <c r="L66" s="252">
        <v>0.75</v>
      </c>
      <c r="M66" s="252">
        <v>0</v>
      </c>
      <c r="N66" s="252">
        <v>0.6</v>
      </c>
      <c r="O66" s="253">
        <v>0.42307692307692307</v>
      </c>
    </row>
    <row r="67" spans="1:15" s="92" customFormat="1" ht="12.95" customHeight="1" x14ac:dyDescent="0.2">
      <c r="A67" s="499" t="s">
        <v>214</v>
      </c>
      <c r="B67" s="397"/>
      <c r="C67" s="246">
        <f t="shared" si="28"/>
        <v>7.4494949494949489E-2</v>
      </c>
      <c r="D67" s="246">
        <f t="shared" ref="D67:D69" si="29">AVERAGE(E67:L67)</f>
        <v>0.10243055555555555</v>
      </c>
      <c r="E67" s="246">
        <v>0</v>
      </c>
      <c r="F67" s="246">
        <v>0.1111111111111111</v>
      </c>
      <c r="G67" s="246">
        <v>0</v>
      </c>
      <c r="H67" s="246">
        <v>0</v>
      </c>
      <c r="I67" s="246">
        <v>0.25</v>
      </c>
      <c r="J67" s="246">
        <v>0.125</v>
      </c>
      <c r="K67" s="246">
        <v>0</v>
      </c>
      <c r="L67" s="246">
        <v>0.33333333333333331</v>
      </c>
      <c r="M67" s="246">
        <v>0</v>
      </c>
      <c r="N67" s="246">
        <v>0</v>
      </c>
      <c r="O67" s="247">
        <v>0</v>
      </c>
    </row>
    <row r="68" spans="1:15" s="91" customFormat="1" ht="12.95" customHeight="1" x14ac:dyDescent="0.2">
      <c r="A68" s="401" t="s">
        <v>213</v>
      </c>
      <c r="B68" s="398"/>
      <c r="C68" s="248">
        <f t="shared" si="28"/>
        <v>0.52897448046223594</v>
      </c>
      <c r="D68" s="248">
        <f t="shared" si="29"/>
        <v>0.51404318110585379</v>
      </c>
      <c r="E68" s="248">
        <v>0.86868686868686873</v>
      </c>
      <c r="F68" s="248">
        <v>0.56653992395437258</v>
      </c>
      <c r="G68" s="248">
        <v>0.65322580645161288</v>
      </c>
      <c r="H68" s="248">
        <v>8.4745762711864406E-3</v>
      </c>
      <c r="I68" s="248">
        <v>0.79487179487179482</v>
      </c>
      <c r="J68" s="248">
        <v>0.17676767676767677</v>
      </c>
      <c r="K68" s="248">
        <v>0.11904761904761904</v>
      </c>
      <c r="L68" s="248">
        <v>0.92473118279569888</v>
      </c>
      <c r="M68" s="248">
        <v>0</v>
      </c>
      <c r="N68" s="248">
        <v>0.76271186440677963</v>
      </c>
      <c r="O68" s="249">
        <v>0.94366197183098588</v>
      </c>
    </row>
    <row r="69" spans="1:15" s="92" customFormat="1" ht="12.95" customHeight="1" thickBot="1" x14ac:dyDescent="0.25">
      <c r="A69" s="516" t="s">
        <v>227</v>
      </c>
      <c r="B69" s="399"/>
      <c r="C69" s="394">
        <f t="shared" si="28"/>
        <v>0.4904488037274497</v>
      </c>
      <c r="D69" s="394">
        <f t="shared" si="29"/>
        <v>0.48706646716671065</v>
      </c>
      <c r="E69" s="394">
        <v>0.83682008368200833</v>
      </c>
      <c r="F69" s="394">
        <v>0.55362318840579705</v>
      </c>
      <c r="G69" s="394">
        <v>0.55520504731861198</v>
      </c>
      <c r="H69" s="394">
        <v>6.5789473684210523E-3</v>
      </c>
      <c r="I69" s="394">
        <v>0.72832369942196529</v>
      </c>
      <c r="J69" s="394">
        <v>0.20421052631578948</v>
      </c>
      <c r="K69" s="394">
        <v>0.1228813559322034</v>
      </c>
      <c r="L69" s="394">
        <v>0.88888888888888884</v>
      </c>
      <c r="M69" s="394">
        <v>0</v>
      </c>
      <c r="N69" s="394">
        <v>0.71052631578947367</v>
      </c>
      <c r="O69" s="393">
        <v>0.78787878787878785</v>
      </c>
    </row>
    <row r="70" spans="1:15" s="91" customFormat="1" ht="15" customHeight="1" thickBot="1" x14ac:dyDescent="0.25">
      <c r="A70" s="383" t="s">
        <v>203</v>
      </c>
      <c r="B70" s="384"/>
      <c r="C70" s="385"/>
      <c r="D70" s="385"/>
      <c r="E70" s="386"/>
      <c r="F70" s="386"/>
      <c r="G70" s="386"/>
      <c r="H70" s="386"/>
      <c r="I70" s="386"/>
      <c r="J70" s="386"/>
      <c r="K70" s="386"/>
      <c r="L70" s="387"/>
      <c r="M70" s="386"/>
      <c r="N70" s="386"/>
      <c r="O70" s="388"/>
    </row>
    <row r="71" spans="1:15" s="92" customFormat="1" ht="12.95" customHeight="1" thickBot="1" x14ac:dyDescent="0.25">
      <c r="A71" s="404" t="s">
        <v>235</v>
      </c>
      <c r="B71" s="517"/>
      <c r="C71" s="484">
        <f t="shared" ref="C71" si="30">AVERAGE(E71:O71)</f>
        <v>0.57222471222433013</v>
      </c>
      <c r="D71" s="484">
        <f>AVERAGE(E71:L71)</f>
        <v>0.5659051454606786</v>
      </c>
      <c r="E71" s="484">
        <v>0.8928571428571429</v>
      </c>
      <c r="F71" s="484">
        <v>0.64478003939592909</v>
      </c>
      <c r="G71" s="484">
        <v>0.41986455981941312</v>
      </c>
      <c r="H71" s="484">
        <v>0.3611111111111111</v>
      </c>
      <c r="I71" s="484">
        <v>0.89247311827956988</v>
      </c>
      <c r="J71" s="484">
        <v>5.1383399209486168E-2</v>
      </c>
      <c r="K71" s="484">
        <v>0.34826325411334552</v>
      </c>
      <c r="L71" s="484">
        <v>0.91650853889943074</v>
      </c>
      <c r="M71" s="484">
        <v>0</v>
      </c>
      <c r="N71" s="484">
        <v>0.78412256267409475</v>
      </c>
      <c r="O71" s="370">
        <v>0.98310810810810811</v>
      </c>
    </row>
    <row r="72" spans="1:15" s="91" customFormat="1" ht="15" customHeight="1" thickBot="1" x14ac:dyDescent="0.25">
      <c r="A72" s="383" t="s">
        <v>212</v>
      </c>
      <c r="B72" s="384"/>
      <c r="C72" s="505"/>
      <c r="D72" s="505"/>
      <c r="E72" s="506"/>
      <c r="F72" s="506"/>
      <c r="G72" s="506"/>
      <c r="H72" s="506"/>
      <c r="I72" s="506"/>
      <c r="J72" s="506"/>
      <c r="K72" s="506"/>
      <c r="L72" s="507"/>
      <c r="M72" s="506"/>
      <c r="N72" s="506"/>
      <c r="O72" s="508"/>
    </row>
    <row r="73" spans="1:15" s="92" customFormat="1" ht="12.95" customHeight="1" thickBot="1" x14ac:dyDescent="0.25">
      <c r="A73" s="518" t="s">
        <v>248</v>
      </c>
      <c r="B73" s="403"/>
      <c r="C73" s="391">
        <f t="shared" ref="C73" si="31">AVERAGE(E73:O73)</f>
        <v>0.43237804240655087</v>
      </c>
      <c r="D73" s="391">
        <f>AVERAGE(E73:L73)</f>
        <v>0.4381563388897749</v>
      </c>
      <c r="E73" s="391">
        <v>0.93501722158438572</v>
      </c>
      <c r="F73" s="391">
        <v>0.53462414578587703</v>
      </c>
      <c r="G73" s="391">
        <v>0.24900221729490021</v>
      </c>
      <c r="H73" s="391">
        <v>3.5605289928789419E-2</v>
      </c>
      <c r="I73" s="391">
        <v>0.79539823008849553</v>
      </c>
      <c r="J73" s="391">
        <v>0.15051601661975605</v>
      </c>
      <c r="K73" s="391">
        <v>6.5598100326506384E-2</v>
      </c>
      <c r="L73" s="391">
        <v>0.73948948948948945</v>
      </c>
      <c r="M73" s="391">
        <v>0</v>
      </c>
      <c r="N73" s="391">
        <v>0.34633519074153452</v>
      </c>
      <c r="O73" s="390">
        <v>0.90457256461232605</v>
      </c>
    </row>
    <row r="74" spans="1:15" s="91" customFormat="1" ht="15" customHeight="1" thickBot="1" x14ac:dyDescent="0.25">
      <c r="A74" s="383" t="s">
        <v>230</v>
      </c>
      <c r="B74" s="384"/>
      <c r="C74" s="385"/>
      <c r="D74" s="385"/>
      <c r="E74" s="386"/>
      <c r="F74" s="386"/>
      <c r="G74" s="386"/>
      <c r="H74" s="386"/>
      <c r="I74" s="386"/>
      <c r="J74" s="386"/>
      <c r="K74" s="386"/>
      <c r="L74" s="387"/>
      <c r="M74" s="386"/>
      <c r="N74" s="386"/>
      <c r="O74" s="388"/>
    </row>
    <row r="75" spans="1:15" s="29" customFormat="1" ht="12.95" customHeight="1" x14ac:dyDescent="0.2">
      <c r="A75" s="499" t="s">
        <v>231</v>
      </c>
      <c r="B75" s="397"/>
      <c r="C75" s="246">
        <f t="shared" ref="C75:C77" si="32">AVERAGE(E75:O75)</f>
        <v>0.13907886976251049</v>
      </c>
      <c r="D75" s="246">
        <f t="shared" ref="D75:D77" si="33">AVERAGE(E75:L75)</f>
        <v>0.18161806130806732</v>
      </c>
      <c r="E75" s="246">
        <v>3.125E-2</v>
      </c>
      <c r="F75" s="246">
        <v>0.44186046511627908</v>
      </c>
      <c r="G75" s="246">
        <v>6.8965517241379309E-2</v>
      </c>
      <c r="H75" s="246">
        <v>0.15625</v>
      </c>
      <c r="I75" s="246">
        <v>0.2</v>
      </c>
      <c r="J75" s="246">
        <v>7.9365079365079361E-2</v>
      </c>
      <c r="K75" s="246">
        <v>0.11627906976744186</v>
      </c>
      <c r="L75" s="246">
        <v>0.35897435897435898</v>
      </c>
      <c r="M75" s="246">
        <v>0</v>
      </c>
      <c r="N75" s="246">
        <v>7.6923076923076927E-2</v>
      </c>
      <c r="O75" s="247">
        <v>0</v>
      </c>
    </row>
    <row r="76" spans="1:15" s="29" customFormat="1" ht="12.95" customHeight="1" x14ac:dyDescent="0.2">
      <c r="A76" s="396" t="s">
        <v>249</v>
      </c>
      <c r="B76" s="398"/>
      <c r="C76" s="248">
        <f t="shared" si="32"/>
        <v>9.2066939270319059E-2</v>
      </c>
      <c r="D76" s="248">
        <f t="shared" si="33"/>
        <v>0.10702740474455195</v>
      </c>
      <c r="E76" s="248">
        <v>8.8235294117647065E-2</v>
      </c>
      <c r="F76" s="248">
        <v>0.19251336898395721</v>
      </c>
      <c r="G76" s="248">
        <v>2.9914529914529916E-2</v>
      </c>
      <c r="H76" s="248">
        <v>8.9285714285714288E-2</v>
      </c>
      <c r="I76" s="248">
        <v>0.16614420062695925</v>
      </c>
      <c r="J76" s="248">
        <v>2.2988505747126436E-2</v>
      </c>
      <c r="K76" s="248">
        <v>4.9450549450549448E-2</v>
      </c>
      <c r="L76" s="248">
        <v>0.21768707482993196</v>
      </c>
      <c r="M76" s="248">
        <v>0</v>
      </c>
      <c r="N76" s="248">
        <v>0.11805555555555555</v>
      </c>
      <c r="O76" s="249">
        <v>3.8461538461538464E-2</v>
      </c>
    </row>
    <row r="77" spans="1:15" s="78" customFormat="1" ht="12.95" customHeight="1" thickBot="1" x14ac:dyDescent="0.25">
      <c r="A77" s="500" t="s">
        <v>232</v>
      </c>
      <c r="B77" s="399"/>
      <c r="C77" s="394">
        <f t="shared" si="32"/>
        <v>0.10107419215141293</v>
      </c>
      <c r="D77" s="394">
        <f t="shared" si="33"/>
        <v>0.12138323756710157</v>
      </c>
      <c r="E77" s="394">
        <v>7.0000000000000007E-2</v>
      </c>
      <c r="F77" s="394">
        <v>0.2391304347826087</v>
      </c>
      <c r="G77" s="394">
        <v>3.7671232876712327E-2</v>
      </c>
      <c r="H77" s="394">
        <v>0.10416666666666667</v>
      </c>
      <c r="I77" s="394">
        <v>0.17258883248730963</v>
      </c>
      <c r="J77" s="394">
        <v>3.7974683544303799E-2</v>
      </c>
      <c r="K77" s="394">
        <v>6.222222222222222E-2</v>
      </c>
      <c r="L77" s="394">
        <v>0.24731182795698925</v>
      </c>
      <c r="M77" s="394">
        <v>0</v>
      </c>
      <c r="N77" s="394">
        <v>0.11176470588235295</v>
      </c>
      <c r="O77" s="393">
        <v>2.8985507246376812E-2</v>
      </c>
    </row>
    <row r="78" spans="1:15" s="78" customFormat="1" ht="15" customHeight="1" thickBot="1" x14ac:dyDescent="0.25">
      <c r="A78" s="383" t="s">
        <v>222</v>
      </c>
      <c r="B78" s="384"/>
      <c r="C78" s="385"/>
      <c r="D78" s="385"/>
      <c r="E78" s="386"/>
      <c r="F78" s="386"/>
      <c r="G78" s="386"/>
      <c r="H78" s="386"/>
      <c r="I78" s="386"/>
      <c r="J78" s="386"/>
      <c r="K78" s="386"/>
      <c r="L78" s="387"/>
      <c r="M78" s="386"/>
      <c r="N78" s="386"/>
      <c r="O78" s="388"/>
    </row>
    <row r="79" spans="1:15" s="29" customFormat="1" ht="12.95" customHeight="1" x14ac:dyDescent="0.2">
      <c r="A79" s="499" t="s">
        <v>192</v>
      </c>
      <c r="B79" s="397"/>
      <c r="C79" s="246">
        <f t="shared" ref="C79:C83" si="34">AVERAGE(E79:O79)</f>
        <v>0.5018481173498045</v>
      </c>
      <c r="D79" s="246">
        <f t="shared" ref="D79:D83" si="35">AVERAGE(E79:L79)</f>
        <v>0.53352159328906901</v>
      </c>
      <c r="E79" s="246">
        <v>0.71509971509971515</v>
      </c>
      <c r="F79" s="246">
        <v>0.71894832275611964</v>
      </c>
      <c r="G79" s="246">
        <v>0.56748466257668717</v>
      </c>
      <c r="H79" s="246">
        <v>0.21848739495798319</v>
      </c>
      <c r="I79" s="246">
        <v>0.70833333333333337</v>
      </c>
      <c r="J79" s="246">
        <v>0.28376327769347498</v>
      </c>
      <c r="K79" s="246">
        <v>0.22660818713450293</v>
      </c>
      <c r="L79" s="246">
        <v>0.82944785276073618</v>
      </c>
      <c r="M79" s="246">
        <v>0</v>
      </c>
      <c r="N79" s="246">
        <v>0.61431870669745958</v>
      </c>
      <c r="O79" s="247">
        <v>0.63783783783783787</v>
      </c>
    </row>
    <row r="80" spans="1:15" s="29" customFormat="1" ht="12.95" customHeight="1" x14ac:dyDescent="0.2">
      <c r="A80" s="396" t="s">
        <v>250</v>
      </c>
      <c r="B80" s="398"/>
      <c r="C80" s="248">
        <f t="shared" si="34"/>
        <v>0.5087440315948738</v>
      </c>
      <c r="D80" s="248">
        <f t="shared" si="35"/>
        <v>0.54486373829886314</v>
      </c>
      <c r="E80" s="248">
        <v>0.7911111111111111</v>
      </c>
      <c r="F80" s="248">
        <v>0.7142857142857143</v>
      </c>
      <c r="G80" s="248">
        <v>0.51674641148325362</v>
      </c>
      <c r="H80" s="248">
        <v>0.19767441860465115</v>
      </c>
      <c r="I80" s="248">
        <v>0.71724137931034482</v>
      </c>
      <c r="J80" s="248">
        <v>0.35269709543568467</v>
      </c>
      <c r="K80" s="248">
        <v>0.2857142857142857</v>
      </c>
      <c r="L80" s="248">
        <v>0.78343949044585992</v>
      </c>
      <c r="M80" s="248">
        <v>0</v>
      </c>
      <c r="N80" s="248">
        <v>0.620253164556962</v>
      </c>
      <c r="O80" s="249">
        <v>0.61702127659574468</v>
      </c>
    </row>
    <row r="81" spans="1:15" s="92" customFormat="1" ht="12.95" customHeight="1" x14ac:dyDescent="0.2">
      <c r="A81" s="396" t="s">
        <v>241</v>
      </c>
      <c r="B81" s="398"/>
      <c r="C81" s="248">
        <f t="shared" si="34"/>
        <v>0.41085030546966411</v>
      </c>
      <c r="D81" s="248">
        <f t="shared" si="35"/>
        <v>0.45625310831479915</v>
      </c>
      <c r="E81" s="248">
        <v>0.75630252100840334</v>
      </c>
      <c r="F81" s="248">
        <v>0.40625</v>
      </c>
      <c r="G81" s="248">
        <v>0.44961240310077522</v>
      </c>
      <c r="H81" s="248">
        <v>0.16071428571428573</v>
      </c>
      <c r="I81" s="248">
        <v>0.69473684210526321</v>
      </c>
      <c r="J81" s="248">
        <v>0.23749999999999999</v>
      </c>
      <c r="K81" s="248">
        <v>0.21276595744680851</v>
      </c>
      <c r="L81" s="248">
        <v>0.7321428571428571</v>
      </c>
      <c r="M81" s="248">
        <v>0</v>
      </c>
      <c r="N81" s="248">
        <v>0.42105263157894735</v>
      </c>
      <c r="O81" s="249">
        <v>0.44827586206896552</v>
      </c>
    </row>
    <row r="82" spans="1:15" s="29" customFormat="1" ht="12.95" customHeight="1" x14ac:dyDescent="0.2">
      <c r="A82" s="396" t="s">
        <v>193</v>
      </c>
      <c r="B82" s="398"/>
      <c r="C82" s="248">
        <f t="shared" si="34"/>
        <v>0.37977776395340768</v>
      </c>
      <c r="D82" s="248">
        <f t="shared" si="35"/>
        <v>0.39873479216922825</v>
      </c>
      <c r="E82" s="248">
        <v>0.30635838150289019</v>
      </c>
      <c r="F82" s="248">
        <v>0.58414239482200647</v>
      </c>
      <c r="G82" s="248">
        <v>0.50972222222222219</v>
      </c>
      <c r="H82" s="248">
        <v>0.12804878048780488</v>
      </c>
      <c r="I82" s="248">
        <v>0.60430107526881716</v>
      </c>
      <c r="J82" s="248">
        <v>0.18101265822784809</v>
      </c>
      <c r="K82" s="248">
        <v>0.17436974789915966</v>
      </c>
      <c r="L82" s="248">
        <v>0.70192307692307687</v>
      </c>
      <c r="M82" s="248">
        <v>0</v>
      </c>
      <c r="N82" s="248">
        <v>0.54983922829581988</v>
      </c>
      <c r="O82" s="249">
        <v>0.43783783783783786</v>
      </c>
    </row>
    <row r="83" spans="1:15" s="29" customFormat="1" ht="12.95" customHeight="1" thickBot="1" x14ac:dyDescent="0.25">
      <c r="A83" s="500" t="s">
        <v>223</v>
      </c>
      <c r="B83" s="399"/>
      <c r="C83" s="394">
        <f t="shared" si="34"/>
        <v>0.46027944534076698</v>
      </c>
      <c r="D83" s="394">
        <f t="shared" si="35"/>
        <v>0.49287006914085296</v>
      </c>
      <c r="E83" s="394">
        <v>0.62931034482758619</v>
      </c>
      <c r="F83" s="394">
        <v>0.65701447828257609</v>
      </c>
      <c r="G83" s="394">
        <v>0.53438113948919452</v>
      </c>
      <c r="H83" s="394">
        <v>0.18853695324283559</v>
      </c>
      <c r="I83" s="394">
        <v>0.68293963254593171</v>
      </c>
      <c r="J83" s="394">
        <v>0.25453843182696023</v>
      </c>
      <c r="K83" s="394">
        <v>0.21943159286186384</v>
      </c>
      <c r="L83" s="394">
        <v>0.77680798004987528</v>
      </c>
      <c r="M83" s="394">
        <v>0</v>
      </c>
      <c r="N83" s="394">
        <v>0.57975460122699385</v>
      </c>
      <c r="O83" s="393">
        <v>0.54035874439461884</v>
      </c>
    </row>
    <row r="84" spans="1:15" s="78" customFormat="1" ht="15" customHeight="1" thickBot="1" x14ac:dyDescent="0.25">
      <c r="A84" s="383" t="s">
        <v>224</v>
      </c>
      <c r="B84" s="384"/>
      <c r="C84" s="385"/>
      <c r="D84" s="385"/>
      <c r="E84" s="386"/>
      <c r="F84" s="386"/>
      <c r="G84" s="386"/>
      <c r="H84" s="386"/>
      <c r="I84" s="386"/>
      <c r="J84" s="386"/>
      <c r="K84" s="386"/>
      <c r="L84" s="387"/>
      <c r="M84" s="386"/>
      <c r="N84" s="386"/>
      <c r="O84" s="388"/>
    </row>
    <row r="85" spans="1:15" s="29" customFormat="1" ht="12.95" customHeight="1" x14ac:dyDescent="0.2">
      <c r="A85" s="499" t="s">
        <v>251</v>
      </c>
      <c r="B85" s="397"/>
      <c r="C85" s="246">
        <f t="shared" ref="C85:C88" si="36">AVERAGE(E85:O85)</f>
        <v>0.42802021923747963</v>
      </c>
      <c r="D85" s="246">
        <f t="shared" ref="D85:D88" si="37">AVERAGE(E85:L85)</f>
        <v>0.43808779609785714</v>
      </c>
      <c r="E85" s="246">
        <v>0.90451206715634835</v>
      </c>
      <c r="F85" s="246">
        <v>0.2608695652173913</v>
      </c>
      <c r="G85" s="246">
        <v>0.35053110773899848</v>
      </c>
      <c r="H85" s="246">
        <v>6.4516129032258063E-2</v>
      </c>
      <c r="I85" s="246">
        <v>0.79968329374505143</v>
      </c>
      <c r="J85" s="246">
        <v>0.15741935483870967</v>
      </c>
      <c r="K85" s="246">
        <v>0.14847715736040609</v>
      </c>
      <c r="L85" s="246">
        <v>0.81869369369369371</v>
      </c>
      <c r="M85" s="246">
        <v>0</v>
      </c>
      <c r="N85" s="246">
        <v>0.52901023890784982</v>
      </c>
      <c r="O85" s="247">
        <v>0.67450980392156867</v>
      </c>
    </row>
    <row r="86" spans="1:15" s="29" customFormat="1" ht="12.95" customHeight="1" x14ac:dyDescent="0.2">
      <c r="A86" s="396" t="s">
        <v>252</v>
      </c>
      <c r="B86" s="398"/>
      <c r="C86" s="248">
        <f t="shared" si="36"/>
        <v>0.44645090567098555</v>
      </c>
      <c r="D86" s="248">
        <f t="shared" si="37"/>
        <v>0.43948002673993858</v>
      </c>
      <c r="E86" s="248">
        <v>0.90719499478623566</v>
      </c>
      <c r="F86" s="248">
        <v>0.47749999999999998</v>
      </c>
      <c r="G86" s="248">
        <v>0.28214548126377664</v>
      </c>
      <c r="H86" s="248">
        <v>4.3290043290043288E-2</v>
      </c>
      <c r="I86" s="248">
        <v>0.78502594514455148</v>
      </c>
      <c r="J86" s="248">
        <v>0.10259433962264151</v>
      </c>
      <c r="K86" s="248">
        <v>5.8949624866023578E-2</v>
      </c>
      <c r="L86" s="248">
        <v>0.85913978494623655</v>
      </c>
      <c r="M86" s="248">
        <v>0</v>
      </c>
      <c r="N86" s="248">
        <v>0.60304054054054057</v>
      </c>
      <c r="O86" s="249">
        <v>0.79207920792079212</v>
      </c>
    </row>
    <row r="87" spans="1:15" ht="12.95" customHeight="1" x14ac:dyDescent="0.2">
      <c r="A87" s="396" t="s">
        <v>215</v>
      </c>
      <c r="B87" s="398"/>
      <c r="C87" s="248">
        <f t="shared" si="36"/>
        <v>0.33230405957678683</v>
      </c>
      <c r="D87" s="248">
        <f t="shared" si="37"/>
        <v>0.32623626373626374</v>
      </c>
      <c r="E87" s="248">
        <v>0.8</v>
      </c>
      <c r="F87" s="248">
        <v>0.30769230769230771</v>
      </c>
      <c r="G87" s="248">
        <v>0</v>
      </c>
      <c r="H87" s="248">
        <v>0</v>
      </c>
      <c r="I87" s="248">
        <v>0.5714285714285714</v>
      </c>
      <c r="J87" s="248">
        <v>0.23076923076923078</v>
      </c>
      <c r="K87" s="248">
        <v>0</v>
      </c>
      <c r="L87" s="248">
        <v>0.7</v>
      </c>
      <c r="M87" s="248">
        <v>0</v>
      </c>
      <c r="N87" s="248">
        <v>0.5</v>
      </c>
      <c r="O87" s="249">
        <v>0.54545454545454541</v>
      </c>
    </row>
    <row r="88" spans="1:15" ht="12.95" customHeight="1" thickBot="1" x14ac:dyDescent="0.25">
      <c r="A88" s="500" t="s">
        <v>225</v>
      </c>
      <c r="B88" s="399"/>
      <c r="C88" s="394">
        <f t="shared" si="36"/>
        <v>0.43572123947745511</v>
      </c>
      <c r="D88" s="394">
        <f t="shared" si="37"/>
        <v>0.43811801587977695</v>
      </c>
      <c r="E88" s="394">
        <v>0.90530697190426634</v>
      </c>
      <c r="F88" s="394">
        <v>0.37445510026155188</v>
      </c>
      <c r="G88" s="394">
        <v>0.31449814126394054</v>
      </c>
      <c r="H88" s="394">
        <v>5.2873563218390804E-2</v>
      </c>
      <c r="I88" s="394">
        <v>0.79093678598629091</v>
      </c>
      <c r="J88" s="394">
        <v>0.1295843520782396</v>
      </c>
      <c r="K88" s="394">
        <v>9.9421965317919081E-2</v>
      </c>
      <c r="L88" s="394">
        <v>0.83786724700761694</v>
      </c>
      <c r="M88" s="394">
        <v>0</v>
      </c>
      <c r="N88" s="394">
        <v>0.56576728499156825</v>
      </c>
      <c r="O88" s="393">
        <v>0.72222222222222221</v>
      </c>
    </row>
    <row r="89" spans="1:15" s="259" customFormat="1" ht="15" customHeight="1" thickBot="1" x14ac:dyDescent="0.25">
      <c r="A89" s="383" t="s">
        <v>233</v>
      </c>
      <c r="B89" s="384"/>
      <c r="C89" s="385"/>
      <c r="D89" s="385"/>
      <c r="E89" s="386"/>
      <c r="F89" s="386"/>
      <c r="G89" s="386"/>
      <c r="H89" s="386"/>
      <c r="I89" s="386"/>
      <c r="J89" s="386"/>
      <c r="K89" s="386"/>
      <c r="L89" s="387"/>
      <c r="M89" s="386"/>
      <c r="N89" s="386"/>
      <c r="O89" s="388"/>
    </row>
    <row r="90" spans="1:15" ht="12.95" customHeight="1" x14ac:dyDescent="0.2">
      <c r="A90" s="499" t="s">
        <v>234</v>
      </c>
      <c r="B90" s="397"/>
      <c r="C90" s="246">
        <f t="shared" ref="C90:C92" si="38">AVERAGE(E90:O90)</f>
        <v>0.31623376623376626</v>
      </c>
      <c r="D90" s="246">
        <f t="shared" ref="D90:D92" si="39">AVERAGE(E90:L90)</f>
        <v>0.27857142857142858</v>
      </c>
      <c r="E90" s="246">
        <v>0.33333333333333331</v>
      </c>
      <c r="F90" s="246">
        <v>0.66666666666666663</v>
      </c>
      <c r="G90" s="246">
        <v>0.4</v>
      </c>
      <c r="H90" s="246">
        <v>0</v>
      </c>
      <c r="I90" s="246">
        <v>0.42857142857142855</v>
      </c>
      <c r="J90" s="246">
        <v>0.4</v>
      </c>
      <c r="K90" s="246">
        <v>0</v>
      </c>
      <c r="L90" s="246">
        <v>0</v>
      </c>
      <c r="M90" s="246">
        <v>0</v>
      </c>
      <c r="N90" s="246">
        <v>1</v>
      </c>
      <c r="O90" s="247">
        <v>0.25</v>
      </c>
    </row>
    <row r="91" spans="1:15" ht="12.95" customHeight="1" x14ac:dyDescent="0.2">
      <c r="A91" s="396" t="s">
        <v>228</v>
      </c>
      <c r="B91" s="398"/>
      <c r="C91" s="248">
        <f t="shared" si="38"/>
        <v>5.578106791560667E-2</v>
      </c>
      <c r="D91" s="248">
        <f t="shared" si="39"/>
        <v>7.159692756763264E-2</v>
      </c>
      <c r="E91" s="248">
        <v>0.1</v>
      </c>
      <c r="F91" s="248">
        <v>1.1363636363636364E-2</v>
      </c>
      <c r="G91" s="248">
        <v>1.8867924528301886E-2</v>
      </c>
      <c r="H91" s="248">
        <v>0.125</v>
      </c>
      <c r="I91" s="248">
        <v>0.23333333333333334</v>
      </c>
      <c r="J91" s="248">
        <v>0</v>
      </c>
      <c r="K91" s="248">
        <v>1.7543859649122806E-2</v>
      </c>
      <c r="L91" s="248">
        <v>6.6666666666666666E-2</v>
      </c>
      <c r="M91" s="248">
        <v>0</v>
      </c>
      <c r="N91" s="248">
        <v>4.0816326530612242E-2</v>
      </c>
      <c r="O91" s="249">
        <v>0</v>
      </c>
    </row>
    <row r="92" spans="1:15" ht="12.95" customHeight="1" thickBot="1" x14ac:dyDescent="0.25">
      <c r="A92" s="406" t="s">
        <v>210</v>
      </c>
      <c r="B92" s="405"/>
      <c r="C92" s="252">
        <f t="shared" si="38"/>
        <v>0.27506627894860447</v>
      </c>
      <c r="D92" s="252">
        <f t="shared" si="39"/>
        <v>0.33082602366422126</v>
      </c>
      <c r="E92" s="252">
        <v>0.65</v>
      </c>
      <c r="F92" s="252">
        <v>0.39473684210526316</v>
      </c>
      <c r="G92" s="252">
        <v>0.5</v>
      </c>
      <c r="H92" s="252">
        <v>0</v>
      </c>
      <c r="I92" s="252">
        <v>0.43902439024390244</v>
      </c>
      <c r="J92" s="252">
        <v>7.8431372549019607E-2</v>
      </c>
      <c r="K92" s="252">
        <v>0.19047619047619047</v>
      </c>
      <c r="L92" s="252">
        <v>0.39393939393939392</v>
      </c>
      <c r="M92" s="252">
        <v>0</v>
      </c>
      <c r="N92" s="252">
        <v>7.1428571428571425E-2</v>
      </c>
      <c r="O92" s="253">
        <v>0.30769230769230771</v>
      </c>
    </row>
  </sheetData>
  <sortState ref="A51:A53">
    <sortCondition ref="A50"/>
  </sortState>
  <mergeCells count="1">
    <mergeCell ref="A1:G1"/>
  </mergeCells>
  <conditionalFormatting sqref="E9 G9:O9">
    <cfRule type="cellIs" dxfId="10" priority="11" operator="lessThan">
      <formula>$B$9</formula>
    </cfRule>
  </conditionalFormatting>
  <conditionalFormatting sqref="F9">
    <cfRule type="cellIs" dxfId="9" priority="10" operator="lessThan">
      <formula>$B$9</formula>
    </cfRule>
  </conditionalFormatting>
  <conditionalFormatting sqref="C9:O22">
    <cfRule type="cellIs" dxfId="8" priority="7" operator="between">
      <formula>0.346</formula>
      <formula>0.59</formula>
    </cfRule>
    <cfRule type="cellIs" dxfId="7" priority="8" operator="greaterThan">
      <formula>0.59</formula>
    </cfRule>
    <cfRule type="cellIs" dxfId="6" priority="9" operator="lessThan">
      <formula>0.346</formula>
    </cfRule>
  </conditionalFormatting>
  <conditionalFormatting sqref="C25:N25 C27:O31 C33:O41 C43:O47 C49:O53 C55:O60 C62:O64 C90:O92 C71:O71 C75:O77 C79:O83 C85:O88 C66:O69 C73:N73">
    <cfRule type="cellIs" dxfId="5" priority="4" operator="between">
      <formula>0.4</formula>
      <formula>0.59</formula>
    </cfRule>
    <cfRule type="cellIs" dxfId="4" priority="5" operator="greaterThan">
      <formula>0.59</formula>
    </cfRule>
    <cfRule type="cellIs" dxfId="3" priority="6" operator="lessThan">
      <formula>0.4</formula>
    </cfRule>
  </conditionalFormatting>
  <conditionalFormatting sqref="C25:O25 C27:O31 C33:O41 C43:O47 C49:O53 C55:O60 C62:O64 C66:O69 C71:O71 C73:O73 C75:O77 C79:O83 C85:O88 C90:O92">
    <cfRule type="cellIs" dxfId="2" priority="1" operator="between">
      <formula>0.346</formula>
      <formula>0.59</formula>
    </cfRule>
    <cfRule type="cellIs" dxfId="1" priority="2" operator="greaterThan">
      <formula>0.59</formula>
    </cfRule>
    <cfRule type="cellIs" dxfId="0" priority="3" operator="lessThan">
      <formula>0.346</formula>
    </cfRule>
  </conditionalFormatting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9"/>
  <sheetViews>
    <sheetView showGridLines="0" zoomScale="85" zoomScaleNormal="85" workbookViewId="0"/>
  </sheetViews>
  <sheetFormatPr defaultRowHeight="12.75" x14ac:dyDescent="0.2"/>
  <cols>
    <col min="1" max="1" width="2" customWidth="1"/>
    <col min="2" max="2" width="21.7109375" customWidth="1"/>
    <col min="3" max="8" width="9.42578125" bestFit="1" customWidth="1"/>
    <col min="9" max="9" width="9.7109375" bestFit="1" customWidth="1"/>
    <col min="10" max="11" width="9.42578125" bestFit="1" customWidth="1"/>
    <col min="12" max="14" width="9.7109375" bestFit="1" customWidth="1"/>
  </cols>
  <sheetData>
    <row r="1" spans="1:14" ht="20.25" x14ac:dyDescent="0.3">
      <c r="A1" s="10" t="s">
        <v>158</v>
      </c>
    </row>
    <row r="2" spans="1:14" ht="18" x14ac:dyDescent="0.25">
      <c r="A2" s="36" t="s">
        <v>270</v>
      </c>
    </row>
    <row r="3" spans="1:14" ht="21" thickBot="1" x14ac:dyDescent="0.35">
      <c r="A3" s="28"/>
    </row>
    <row r="4" spans="1:14" ht="26.25" customHeight="1" x14ac:dyDescent="0.25">
      <c r="A4" s="594" t="s">
        <v>12</v>
      </c>
      <c r="B4" s="595"/>
      <c r="C4" s="164">
        <v>2000</v>
      </c>
      <c r="D4" s="164">
        <v>2001</v>
      </c>
      <c r="E4" s="164">
        <v>2002</v>
      </c>
      <c r="F4" s="164">
        <v>2003</v>
      </c>
      <c r="G4" s="164">
        <v>2004</v>
      </c>
      <c r="H4" s="164">
        <v>2005</v>
      </c>
      <c r="I4" s="165">
        <v>2006</v>
      </c>
      <c r="J4" s="165">
        <v>2007</v>
      </c>
      <c r="K4" s="165">
        <v>2008</v>
      </c>
      <c r="L4" s="165">
        <v>2009</v>
      </c>
      <c r="M4" s="167">
        <v>2010</v>
      </c>
      <c r="N4" s="140">
        <v>2011</v>
      </c>
    </row>
    <row r="5" spans="1:14" ht="15.75" thickBot="1" x14ac:dyDescent="0.25">
      <c r="A5" s="596"/>
      <c r="B5" s="597"/>
      <c r="C5" s="168" t="s">
        <v>79</v>
      </c>
      <c r="D5" s="168" t="s">
        <v>92</v>
      </c>
      <c r="E5" s="168" t="s">
        <v>93</v>
      </c>
      <c r="F5" s="168" t="s">
        <v>94</v>
      </c>
      <c r="G5" s="168" t="s">
        <v>95</v>
      </c>
      <c r="H5" s="168" t="s">
        <v>63</v>
      </c>
      <c r="I5" s="72" t="s">
        <v>101</v>
      </c>
      <c r="J5" s="72" t="s">
        <v>163</v>
      </c>
      <c r="K5" s="72" t="s">
        <v>175</v>
      </c>
      <c r="L5" s="72" t="s">
        <v>176</v>
      </c>
      <c r="M5" s="169" t="s">
        <v>177</v>
      </c>
      <c r="N5" s="170" t="s">
        <v>187</v>
      </c>
    </row>
    <row r="6" spans="1:14" ht="15" customHeight="1" thickBot="1" x14ac:dyDescent="0.3">
      <c r="A6" s="139" t="s">
        <v>98</v>
      </c>
      <c r="B6" s="173"/>
      <c r="C6" s="261">
        <v>98</v>
      </c>
      <c r="D6" s="261">
        <v>96</v>
      </c>
      <c r="E6" s="261">
        <v>96.764641175694109</v>
      </c>
      <c r="F6" s="261">
        <v>99.116656320283312</v>
      </c>
      <c r="G6" s="261">
        <v>101.18489347185877</v>
      </c>
      <c r="H6" s="261">
        <v>101.02032597867785</v>
      </c>
      <c r="I6" s="261">
        <v>100.25796874630804</v>
      </c>
      <c r="J6" s="261">
        <v>99.786163692574718</v>
      </c>
      <c r="K6" s="261">
        <v>101.74333039521073</v>
      </c>
      <c r="L6" s="261">
        <v>103.36542514626785</v>
      </c>
      <c r="M6" s="262">
        <v>101.98883704329643</v>
      </c>
      <c r="N6" s="263">
        <f>'Table 1'!N4</f>
        <v>102.02523527017526</v>
      </c>
    </row>
    <row r="7" spans="1:14" ht="15" customHeight="1" x14ac:dyDescent="0.2">
      <c r="A7" s="172" t="s">
        <v>14</v>
      </c>
      <c r="B7" s="171"/>
      <c r="C7" s="264">
        <v>25.074797886561846</v>
      </c>
      <c r="D7" s="264">
        <v>30.189046211296095</v>
      </c>
      <c r="E7" s="264">
        <v>44.697733492202744</v>
      </c>
      <c r="F7" s="264">
        <v>71.6016168065496</v>
      </c>
      <c r="G7" s="264">
        <v>59.735645795927731</v>
      </c>
      <c r="H7" s="264">
        <v>54.395563495608158</v>
      </c>
      <c r="I7" s="264">
        <v>48.233797982541695</v>
      </c>
      <c r="J7" s="264">
        <v>66.626391329818389</v>
      </c>
      <c r="K7" s="264">
        <v>95.426022984084241</v>
      </c>
      <c r="L7" s="264">
        <v>93.24693839394223</v>
      </c>
      <c r="M7" s="265">
        <v>93.504550554793681</v>
      </c>
      <c r="N7" s="266">
        <f>'Table 1'!N13</f>
        <v>99.8545882405177</v>
      </c>
    </row>
    <row r="8" spans="1:14" ht="15" customHeight="1" x14ac:dyDescent="0.2">
      <c r="A8" s="166" t="s">
        <v>23</v>
      </c>
      <c r="B8" s="35"/>
      <c r="C8" s="267">
        <v>103.91611239310438</v>
      </c>
      <c r="D8" s="267">
        <v>101.14466908044166</v>
      </c>
      <c r="E8" s="264">
        <v>98.996014547988764</v>
      </c>
      <c r="F8" s="264">
        <v>104.6031334973456</v>
      </c>
      <c r="G8" s="267">
        <v>105.98889005345352</v>
      </c>
      <c r="H8" s="267">
        <v>101.85056437101258</v>
      </c>
      <c r="I8" s="267">
        <v>103.13271388147463</v>
      </c>
      <c r="J8" s="267">
        <v>103.41998071587398</v>
      </c>
      <c r="K8" s="267">
        <v>103.62470862470863</v>
      </c>
      <c r="L8" s="267">
        <v>101.62428842504742</v>
      </c>
      <c r="M8" s="268">
        <v>101.00400473799989</v>
      </c>
      <c r="N8" s="269">
        <f>'Table 1'!N14</f>
        <v>102.15075712589072</v>
      </c>
    </row>
    <row r="9" spans="1:14" ht="15" customHeight="1" thickBot="1" x14ac:dyDescent="0.25">
      <c r="A9" s="174" t="s">
        <v>99</v>
      </c>
      <c r="B9" s="175"/>
      <c r="C9" s="270">
        <v>0</v>
      </c>
      <c r="D9" s="270">
        <v>0</v>
      </c>
      <c r="E9" s="271">
        <v>102.55299396565063</v>
      </c>
      <c r="F9" s="271">
        <v>103.77415918429462</v>
      </c>
      <c r="G9" s="270">
        <v>104.62949267859784</v>
      </c>
      <c r="H9" s="270">
        <v>99.980777548176263</v>
      </c>
      <c r="I9" s="270">
        <v>103.28377869777945</v>
      </c>
      <c r="J9" s="270">
        <v>107.05486088681771</v>
      </c>
      <c r="K9" s="270">
        <v>106.33731435370852</v>
      </c>
      <c r="L9" s="270">
        <v>104.11346918068824</v>
      </c>
      <c r="M9" s="272">
        <v>98.532758900991695</v>
      </c>
      <c r="N9" s="273">
        <f>'Table 1'!N15</f>
        <v>101.86513051885274</v>
      </c>
    </row>
    <row r="10" spans="1:14" ht="15" customHeight="1" thickBot="1" x14ac:dyDescent="0.3">
      <c r="A10" s="441" t="s">
        <v>57</v>
      </c>
      <c r="B10" s="176"/>
      <c r="C10" s="261">
        <v>90.562101033918424</v>
      </c>
      <c r="D10" s="261">
        <v>90</v>
      </c>
      <c r="E10" s="261">
        <v>92.196495642321878</v>
      </c>
      <c r="F10" s="261">
        <v>96.962394297093709</v>
      </c>
      <c r="G10" s="261">
        <v>97.671126220632019</v>
      </c>
      <c r="H10" s="261">
        <v>96.662478788669887</v>
      </c>
      <c r="I10" s="261">
        <v>95.661497685145349</v>
      </c>
      <c r="J10" s="261">
        <v>97.123582252878094</v>
      </c>
      <c r="K10" s="261">
        <v>101.38663500230886</v>
      </c>
      <c r="L10" s="261">
        <v>102.3579045755011</v>
      </c>
      <c r="M10" s="262">
        <v>100.81381914001426</v>
      </c>
      <c r="N10" s="263">
        <f>'Table 1'!N16</f>
        <v>101.82845347606246</v>
      </c>
    </row>
    <row r="11" spans="1:14" ht="12.75" customHeight="1" x14ac:dyDescent="0.2">
      <c r="A11" s="11"/>
      <c r="B11" s="11"/>
      <c r="C11" s="33"/>
      <c r="D11" s="33"/>
      <c r="E11" s="33"/>
      <c r="F11" s="33"/>
      <c r="G11" s="33"/>
      <c r="H11" s="33"/>
      <c r="I11" s="33"/>
    </row>
    <row r="12" spans="1:14" ht="12.75" customHeight="1" x14ac:dyDescent="0.2">
      <c r="A12" s="34"/>
      <c r="B12" s="9" t="s">
        <v>271</v>
      </c>
      <c r="C12" s="33"/>
      <c r="D12" s="33"/>
      <c r="E12" s="33"/>
      <c r="F12" s="33"/>
      <c r="G12" s="33"/>
      <c r="H12" s="33"/>
      <c r="I12" s="33"/>
    </row>
    <row r="13" spans="1:14" ht="12.75" customHeight="1" x14ac:dyDescent="0.2">
      <c r="A13" s="34"/>
      <c r="B13" s="9" t="s">
        <v>272</v>
      </c>
      <c r="C13" s="33"/>
      <c r="D13" s="33"/>
      <c r="E13" s="33"/>
      <c r="F13" s="33"/>
      <c r="G13" s="33"/>
      <c r="H13" s="33"/>
      <c r="I13" s="33"/>
    </row>
    <row r="14" spans="1:14" ht="12.75" customHeight="1" x14ac:dyDescent="0.2">
      <c r="A14" s="5"/>
      <c r="B14" s="5" t="s">
        <v>273</v>
      </c>
      <c r="F14" s="16"/>
    </row>
    <row r="15" spans="1:14" x14ac:dyDescent="0.2">
      <c r="A15" s="20"/>
      <c r="B15" s="5"/>
    </row>
    <row r="16" spans="1:14" x14ac:dyDescent="0.2">
      <c r="A16" s="5"/>
    </row>
    <row r="17" spans="1:2" x14ac:dyDescent="0.2">
      <c r="A17" s="5"/>
      <c r="B17" s="5"/>
    </row>
    <row r="18" spans="1:2" x14ac:dyDescent="0.2">
      <c r="A18" s="5"/>
      <c r="B18" s="5"/>
    </row>
    <row r="19" spans="1:2" x14ac:dyDescent="0.2">
      <c r="A19" s="5"/>
      <c r="B19" s="15"/>
    </row>
    <row r="20" spans="1:2" x14ac:dyDescent="0.2">
      <c r="A20" s="5"/>
      <c r="B20" s="14"/>
    </row>
    <row r="21" spans="1:2" x14ac:dyDescent="0.2">
      <c r="A21" s="9"/>
      <c r="B21" s="14"/>
    </row>
    <row r="22" spans="1:2" x14ac:dyDescent="0.2">
      <c r="A22" s="9"/>
      <c r="B22" s="14"/>
    </row>
    <row r="29" spans="1:2" ht="14.25" customHeight="1" x14ac:dyDescent="0.2"/>
  </sheetData>
  <mergeCells count="2">
    <mergeCell ref="A4:B4"/>
    <mergeCell ref="A5:B5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0"/>
  <sheetViews>
    <sheetView showGridLines="0" zoomScale="85" zoomScaleNormal="85" workbookViewId="0"/>
  </sheetViews>
  <sheetFormatPr defaultRowHeight="12.75" x14ac:dyDescent="0.2"/>
  <cols>
    <col min="1" max="1" width="2" customWidth="1"/>
    <col min="2" max="2" width="23.7109375" customWidth="1"/>
    <col min="3" max="9" width="9.42578125" bestFit="1" customWidth="1"/>
    <col min="10" max="11" width="9.7109375" bestFit="1" customWidth="1"/>
    <col min="12" max="12" width="10" bestFit="1" customWidth="1"/>
    <col min="13" max="13" width="9.28515625" bestFit="1" customWidth="1"/>
    <col min="14" max="14" width="10" customWidth="1"/>
  </cols>
  <sheetData>
    <row r="1" spans="1:14" ht="20.25" x14ac:dyDescent="0.3">
      <c r="A1" s="10" t="s">
        <v>159</v>
      </c>
      <c r="C1" s="28" t="s">
        <v>80</v>
      </c>
    </row>
    <row r="2" spans="1:14" ht="20.25" x14ac:dyDescent="0.3">
      <c r="A2" s="2" t="s">
        <v>52</v>
      </c>
    </row>
    <row r="3" spans="1:14" ht="20.25" x14ac:dyDescent="0.3">
      <c r="A3" s="2" t="s">
        <v>53</v>
      </c>
    </row>
    <row r="4" spans="1:14" ht="20.25" x14ac:dyDescent="0.3">
      <c r="A4" s="28" t="s">
        <v>54</v>
      </c>
    </row>
    <row r="5" spans="1:14" ht="13.5" thickBot="1" x14ac:dyDescent="0.25">
      <c r="C5" s="24"/>
    </row>
    <row r="6" spans="1:14" ht="26.25" customHeight="1" x14ac:dyDescent="0.25">
      <c r="A6" s="594" t="s">
        <v>12</v>
      </c>
      <c r="B6" s="595"/>
      <c r="C6" s="165">
        <v>2001</v>
      </c>
      <c r="D6" s="165">
        <v>2002</v>
      </c>
      <c r="E6" s="165">
        <v>2003</v>
      </c>
      <c r="F6" s="165">
        <v>2004</v>
      </c>
      <c r="G6" s="165">
        <v>2005</v>
      </c>
      <c r="H6" s="165">
        <v>2006</v>
      </c>
      <c r="I6" s="165">
        <v>2007</v>
      </c>
      <c r="J6" s="165">
        <v>2008</v>
      </c>
      <c r="K6" s="165">
        <v>2009</v>
      </c>
      <c r="L6" s="167">
        <v>2010</v>
      </c>
      <c r="M6" s="140">
        <v>2011</v>
      </c>
    </row>
    <row r="7" spans="1:14" ht="15.75" thickBot="1" x14ac:dyDescent="0.25">
      <c r="A7" s="596"/>
      <c r="B7" s="597"/>
      <c r="C7" s="72" t="s">
        <v>92</v>
      </c>
      <c r="D7" s="72" t="s">
        <v>93</v>
      </c>
      <c r="E7" s="72" t="s">
        <v>94</v>
      </c>
      <c r="F7" s="72" t="s">
        <v>95</v>
      </c>
      <c r="G7" s="72" t="s">
        <v>63</v>
      </c>
      <c r="H7" s="72" t="s">
        <v>101</v>
      </c>
      <c r="I7" s="72" t="s">
        <v>163</v>
      </c>
      <c r="J7" s="72" t="s">
        <v>175</v>
      </c>
      <c r="K7" s="72" t="s">
        <v>176</v>
      </c>
      <c r="L7" s="169" t="s">
        <v>177</v>
      </c>
      <c r="M7" s="170" t="s">
        <v>187</v>
      </c>
    </row>
    <row r="8" spans="1:14" ht="15" customHeight="1" thickBot="1" x14ac:dyDescent="0.3">
      <c r="A8" s="139" t="s">
        <v>98</v>
      </c>
      <c r="B8" s="274"/>
      <c r="C8" s="261">
        <v>85.748584425977967</v>
      </c>
      <c r="D8" s="261">
        <v>95.72076990381332</v>
      </c>
      <c r="E8" s="261">
        <v>99.750930070877075</v>
      </c>
      <c r="F8" s="261">
        <v>101.34196281433105</v>
      </c>
      <c r="G8" s="261">
        <v>101.34196281433105</v>
      </c>
      <c r="H8" s="261">
        <v>101.13543745106691</v>
      </c>
      <c r="I8" s="261">
        <v>99.414741992950439</v>
      </c>
      <c r="J8" s="261">
        <v>102.37783945071868</v>
      </c>
      <c r="K8" s="261">
        <v>103.48354788837237</v>
      </c>
      <c r="L8" s="261">
        <v>102.6</v>
      </c>
      <c r="M8" s="524">
        <v>90.5</v>
      </c>
      <c r="N8" s="321"/>
    </row>
    <row r="9" spans="1:14" ht="15" customHeight="1" x14ac:dyDescent="0.2">
      <c r="A9" s="179"/>
      <c r="B9" s="275" t="s">
        <v>51</v>
      </c>
      <c r="C9" s="264">
        <v>84.866913698978863</v>
      </c>
      <c r="D9" s="264">
        <v>94.35276468066867</v>
      </c>
      <c r="E9" s="264">
        <v>102.00421810150146</v>
      </c>
      <c r="F9" s="264">
        <v>101.98744535446167</v>
      </c>
      <c r="G9" s="264">
        <v>105</v>
      </c>
      <c r="H9" s="276">
        <v>101.16898027345789</v>
      </c>
      <c r="I9" s="276">
        <v>102.8</v>
      </c>
      <c r="J9" s="276">
        <v>105.83703096363462</v>
      </c>
      <c r="K9" s="276">
        <v>103.26937157866598</v>
      </c>
      <c r="L9" s="276">
        <v>101.9</v>
      </c>
      <c r="M9" s="525">
        <v>100.7</v>
      </c>
      <c r="N9" s="322"/>
    </row>
    <row r="10" spans="1:14" ht="15" customHeight="1" x14ac:dyDescent="0.2">
      <c r="A10" s="177"/>
      <c r="B10" s="277" t="s">
        <v>50</v>
      </c>
      <c r="C10" s="267">
        <v>39.724912580751983</v>
      </c>
      <c r="D10" s="267">
        <v>97.107281800757548</v>
      </c>
      <c r="E10" s="267">
        <v>100.21887075634871</v>
      </c>
      <c r="F10" s="267">
        <v>103.95669073649864</v>
      </c>
      <c r="G10" s="267">
        <v>105</v>
      </c>
      <c r="H10" s="267">
        <v>105.01218769043265</v>
      </c>
      <c r="I10" s="267">
        <v>98.455104892333011</v>
      </c>
      <c r="J10" s="267">
        <v>104.74972060467032</v>
      </c>
      <c r="K10" s="267">
        <v>110.4670907</v>
      </c>
      <c r="L10" s="267">
        <v>104.7</v>
      </c>
      <c r="M10" s="526">
        <v>57.4</v>
      </c>
      <c r="N10" s="322"/>
    </row>
    <row r="11" spans="1:14" ht="15" customHeight="1" x14ac:dyDescent="0.2">
      <c r="A11" s="177"/>
      <c r="B11" s="277" t="s">
        <v>41</v>
      </c>
      <c r="C11" s="267">
        <v>69.472933395294547</v>
      </c>
      <c r="D11" s="267">
        <v>98.087781139844651</v>
      </c>
      <c r="E11" s="267">
        <v>99.420732259750366</v>
      </c>
      <c r="F11" s="264">
        <v>98.599261045455933</v>
      </c>
      <c r="G11" s="264">
        <v>93</v>
      </c>
      <c r="H11" s="264">
        <v>95.777914794914707</v>
      </c>
      <c r="I11" s="264">
        <v>95.463335514068604</v>
      </c>
      <c r="J11" s="264">
        <v>98.506786903492966</v>
      </c>
      <c r="K11" s="264">
        <v>101.42876882686195</v>
      </c>
      <c r="L11" s="264">
        <v>99.5</v>
      </c>
      <c r="M11" s="526">
        <v>102.1</v>
      </c>
      <c r="N11" s="322"/>
    </row>
    <row r="12" spans="1:14" ht="15" customHeight="1" x14ac:dyDescent="0.2">
      <c r="A12" s="177"/>
      <c r="B12" s="277" t="s">
        <v>13</v>
      </c>
      <c r="C12" s="267">
        <v>100.32333393209987</v>
      </c>
      <c r="D12" s="267">
        <v>95.894554883318932</v>
      </c>
      <c r="E12" s="267">
        <v>99.763435125350952</v>
      </c>
      <c r="F12" s="264">
        <v>105.55682182312012</v>
      </c>
      <c r="G12" s="264">
        <v>98</v>
      </c>
      <c r="H12" s="264">
        <v>99.962098651794904</v>
      </c>
      <c r="I12" s="264">
        <v>98.520898818969727</v>
      </c>
      <c r="J12" s="264">
        <v>109.53908447926801</v>
      </c>
      <c r="K12" s="264">
        <v>102.79243568056151</v>
      </c>
      <c r="L12" s="264">
        <v>101.9</v>
      </c>
      <c r="M12" s="526">
        <v>101.8</v>
      </c>
      <c r="N12" s="322"/>
    </row>
    <row r="13" spans="1:14" ht="15" customHeight="1" x14ac:dyDescent="0.2">
      <c r="A13" s="177"/>
      <c r="B13" s="277" t="s">
        <v>15</v>
      </c>
      <c r="C13" s="267">
        <v>78.705843753417653</v>
      </c>
      <c r="D13" s="267">
        <v>95.879514930238628</v>
      </c>
      <c r="E13" s="267">
        <v>101.40056610107422</v>
      </c>
      <c r="F13" s="264">
        <v>102.29599475860596</v>
      </c>
      <c r="G13" s="264">
        <v>101</v>
      </c>
      <c r="H13" s="264">
        <v>102.6259492993903</v>
      </c>
      <c r="I13" s="264">
        <v>97.550684213638306</v>
      </c>
      <c r="J13" s="264">
        <v>98.547705493720599</v>
      </c>
      <c r="K13" s="264">
        <v>98.75427047746021</v>
      </c>
      <c r="L13" s="264">
        <v>102</v>
      </c>
      <c r="M13" s="526">
        <v>102.3</v>
      </c>
      <c r="N13" s="322"/>
    </row>
    <row r="14" spans="1:14" ht="15" customHeight="1" x14ac:dyDescent="0.2">
      <c r="A14" s="177"/>
      <c r="B14" s="277" t="s">
        <v>16</v>
      </c>
      <c r="C14" s="267">
        <v>92.665423196779102</v>
      </c>
      <c r="D14" s="267">
        <v>91.734479079558227</v>
      </c>
      <c r="E14" s="267">
        <v>97.011011838912964</v>
      </c>
      <c r="F14" s="264">
        <v>97.119683027267456</v>
      </c>
      <c r="G14" s="264">
        <v>98</v>
      </c>
      <c r="H14" s="264">
        <v>99.620086837294338</v>
      </c>
      <c r="I14" s="264">
        <v>100.29999999999998</v>
      </c>
      <c r="J14" s="264">
        <v>101.13231560963125</v>
      </c>
      <c r="K14" s="264">
        <v>104.03444512150209</v>
      </c>
      <c r="L14" s="264">
        <v>102</v>
      </c>
      <c r="M14" s="526">
        <v>101.1</v>
      </c>
      <c r="N14" s="322"/>
    </row>
    <row r="15" spans="1:14" ht="15" customHeight="1" x14ac:dyDescent="0.2">
      <c r="A15" s="177"/>
      <c r="B15" s="277" t="s">
        <v>22</v>
      </c>
      <c r="C15" s="267">
        <v>102.41300600922345</v>
      </c>
      <c r="D15" s="267">
        <v>95.380009829766323</v>
      </c>
      <c r="E15" s="267">
        <v>99.809896945953369</v>
      </c>
      <c r="F15" s="264">
        <v>108.09670686721802</v>
      </c>
      <c r="G15" s="264">
        <v>108.09670686721802</v>
      </c>
      <c r="H15" s="264">
        <v>104.02945387604828</v>
      </c>
      <c r="I15" s="264">
        <v>103.40628623962402</v>
      </c>
      <c r="J15" s="264">
        <v>105.93222526196251</v>
      </c>
      <c r="K15" s="264">
        <v>106.62301497704523</v>
      </c>
      <c r="L15" s="264">
        <v>103.5</v>
      </c>
      <c r="M15" s="526">
        <v>50.4</v>
      </c>
      <c r="N15" s="322"/>
    </row>
    <row r="16" spans="1:14" ht="15" customHeight="1" thickBot="1" x14ac:dyDescent="0.25">
      <c r="A16" s="178"/>
      <c r="B16" s="278" t="s">
        <v>24</v>
      </c>
      <c r="C16" s="279">
        <v>98.075316138376692</v>
      </c>
      <c r="D16" s="279">
        <v>101.00698526869078</v>
      </c>
      <c r="E16" s="279">
        <v>102.48557329177856</v>
      </c>
      <c r="F16" s="280">
        <v>101.51482820510864</v>
      </c>
      <c r="G16" s="280">
        <v>100</v>
      </c>
      <c r="H16" s="280">
        <v>100.88682818520212</v>
      </c>
      <c r="I16" s="280">
        <v>100.30444860458374</v>
      </c>
      <c r="J16" s="280">
        <v>101.92758333963263</v>
      </c>
      <c r="K16" s="280">
        <v>100.71325265461017</v>
      </c>
      <c r="L16" s="280">
        <v>105.3</v>
      </c>
      <c r="M16" s="527">
        <v>104.5</v>
      </c>
      <c r="N16" s="322"/>
    </row>
    <row r="17" spans="1:4" ht="12.75" customHeight="1" x14ac:dyDescent="0.2">
      <c r="A17" s="27"/>
      <c r="B17" s="5"/>
      <c r="D17" s="16"/>
    </row>
    <row r="18" spans="1:4" ht="12.75" customHeight="1" x14ac:dyDescent="0.2">
      <c r="A18" s="34" t="s">
        <v>9</v>
      </c>
      <c r="B18" s="9" t="s">
        <v>43</v>
      </c>
      <c r="D18" s="16"/>
    </row>
    <row r="19" spans="1:4" ht="12.75" customHeight="1" x14ac:dyDescent="0.2">
      <c r="A19" t="s">
        <v>44</v>
      </c>
      <c r="B19" s="5" t="s">
        <v>42</v>
      </c>
      <c r="D19" s="16"/>
    </row>
    <row r="20" spans="1:4" ht="12.75" customHeight="1" x14ac:dyDescent="0.2">
      <c r="A20" s="5" t="s">
        <v>18</v>
      </c>
      <c r="B20" s="5"/>
      <c r="D20" s="16"/>
    </row>
    <row r="21" spans="1:4" ht="12.75" customHeight="1" x14ac:dyDescent="0.2">
      <c r="A21" s="20"/>
      <c r="B21" s="5"/>
    </row>
    <row r="22" spans="1:4" ht="12.75" customHeight="1" x14ac:dyDescent="0.2">
      <c r="A22" s="7"/>
      <c r="B22" s="5"/>
    </row>
    <row r="23" spans="1:4" ht="12.75" customHeight="1" x14ac:dyDescent="0.2">
      <c r="A23" s="20"/>
      <c r="B23" s="5"/>
    </row>
    <row r="24" spans="1:4" x14ac:dyDescent="0.2">
      <c r="A24" s="9"/>
      <c r="B24" s="31"/>
      <c r="C24" s="1"/>
    </row>
    <row r="25" spans="1:4" ht="14.25" customHeight="1" x14ac:dyDescent="0.2">
      <c r="A25" s="9"/>
      <c r="B25" s="31"/>
      <c r="C25" s="1"/>
    </row>
    <row r="26" spans="1:4" x14ac:dyDescent="0.2">
      <c r="A26" s="9"/>
      <c r="B26" s="32"/>
      <c r="C26" s="1"/>
    </row>
    <row r="27" spans="1:4" x14ac:dyDescent="0.2">
      <c r="A27" s="9"/>
      <c r="B27" s="14"/>
      <c r="C27" s="1"/>
    </row>
    <row r="28" spans="1:4" x14ac:dyDescent="0.2">
      <c r="A28" s="5"/>
      <c r="B28" s="14"/>
    </row>
    <row r="29" spans="1:4" x14ac:dyDescent="0.2">
      <c r="A29" s="9"/>
      <c r="B29" s="14"/>
    </row>
    <row r="30" spans="1:4" x14ac:dyDescent="0.2">
      <c r="A30" s="9"/>
      <c r="B30" s="14"/>
    </row>
  </sheetData>
  <mergeCells count="2">
    <mergeCell ref="A6:B6"/>
    <mergeCell ref="A7:B7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42"/>
  <sheetViews>
    <sheetView showGridLines="0" zoomScale="85" zoomScaleNormal="85" workbookViewId="0"/>
  </sheetViews>
  <sheetFormatPr defaultRowHeight="12.75" x14ac:dyDescent="0.2"/>
  <cols>
    <col min="1" max="1" width="2.5703125" customWidth="1"/>
    <col min="2" max="2" width="24.140625" customWidth="1"/>
    <col min="16" max="16" width="9.42578125" customWidth="1"/>
    <col min="18" max="18" width="10.140625" customWidth="1"/>
  </cols>
  <sheetData>
    <row r="1" spans="1:17" ht="20.25" x14ac:dyDescent="0.3">
      <c r="A1" s="10" t="s">
        <v>160</v>
      </c>
      <c r="C1" s="28" t="s">
        <v>45</v>
      </c>
    </row>
    <row r="2" spans="1:17" ht="20.25" x14ac:dyDescent="0.3">
      <c r="A2" s="10"/>
      <c r="E2" s="24"/>
      <c r="K2" s="412"/>
    </row>
    <row r="3" spans="1:17" ht="21" thickBot="1" x14ac:dyDescent="0.35">
      <c r="A3" s="10" t="s">
        <v>81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8" customHeight="1" thickBot="1" x14ac:dyDescent="0.3">
      <c r="A4" s="134" t="s">
        <v>12</v>
      </c>
      <c r="B4" s="151"/>
      <c r="C4" s="600" t="s">
        <v>61</v>
      </c>
      <c r="D4" s="601"/>
      <c r="E4" s="601"/>
      <c r="F4" s="601"/>
      <c r="G4" s="601"/>
      <c r="H4" s="601"/>
      <c r="I4" s="601"/>
      <c r="J4" s="601"/>
      <c r="K4" s="601"/>
      <c r="L4" s="602"/>
      <c r="M4" s="602"/>
      <c r="N4" s="602"/>
      <c r="O4" s="602"/>
      <c r="P4" s="603"/>
    </row>
    <row r="5" spans="1:17" ht="15" customHeight="1" thickBot="1" x14ac:dyDescent="0.3">
      <c r="A5" s="137"/>
      <c r="B5" s="144"/>
      <c r="C5" s="138">
        <v>2000</v>
      </c>
      <c r="D5" s="138">
        <v>2001</v>
      </c>
      <c r="E5" s="138">
        <v>2002</v>
      </c>
      <c r="F5" s="138">
        <v>2003</v>
      </c>
      <c r="G5" s="138">
        <v>2004</v>
      </c>
      <c r="H5" s="138">
        <v>2005</v>
      </c>
      <c r="I5" s="138">
        <v>2006</v>
      </c>
      <c r="J5" s="138">
        <v>2007</v>
      </c>
      <c r="K5" s="138">
        <v>2008</v>
      </c>
      <c r="L5" s="138">
        <v>2009</v>
      </c>
      <c r="M5" s="138">
        <v>2010</v>
      </c>
      <c r="N5" s="138">
        <v>2011</v>
      </c>
      <c r="O5" s="138">
        <v>2012</v>
      </c>
      <c r="P5" s="141">
        <v>2013</v>
      </c>
    </row>
    <row r="6" spans="1:17" ht="15" customHeight="1" thickBot="1" x14ac:dyDescent="0.3">
      <c r="A6" s="150" t="s">
        <v>98</v>
      </c>
      <c r="B6" s="152"/>
      <c r="C6" s="281"/>
      <c r="D6" s="282"/>
      <c r="E6" s="282">
        <v>4.5</v>
      </c>
      <c r="F6" s="282">
        <v>5.0999999999999996</v>
      </c>
      <c r="G6" s="282">
        <v>4.7555555555555555</v>
      </c>
      <c r="H6" s="282">
        <v>4.1935484946024175</v>
      </c>
      <c r="I6" s="282">
        <v>3.6213060904549326</v>
      </c>
      <c r="J6" s="282">
        <v>4.1073739867408507</v>
      </c>
      <c r="K6" s="282">
        <v>3.6375000000000002</v>
      </c>
      <c r="L6" s="282">
        <f>(SUM(L7:L14))/8</f>
        <v>2.7533532050651939</v>
      </c>
      <c r="M6" s="282">
        <f>(SUM(M7:M14))/8</f>
        <v>1.8462775995806866</v>
      </c>
      <c r="N6" s="282">
        <f>(SUM(N7:N14))/8</f>
        <v>1.49416879998946</v>
      </c>
      <c r="O6" s="283">
        <f>(SUM(O7:O14))/8</f>
        <v>1.4037837473095396</v>
      </c>
      <c r="P6" s="284">
        <f>(SUM(P7:P14))/8</f>
        <v>1.7835525395410401</v>
      </c>
      <c r="Q6" s="412"/>
    </row>
    <row r="7" spans="1:17" ht="15" customHeight="1" x14ac:dyDescent="0.2">
      <c r="A7" s="142"/>
      <c r="B7" s="146" t="s">
        <v>64</v>
      </c>
      <c r="C7" s="285">
        <v>0.2</v>
      </c>
      <c r="D7" s="264">
        <v>0.4</v>
      </c>
      <c r="E7" s="264">
        <v>0.3</v>
      </c>
      <c r="F7" s="264">
        <v>0.19</v>
      </c>
      <c r="G7" s="264">
        <v>0.5</v>
      </c>
      <c r="H7" s="264">
        <v>0.23</v>
      </c>
      <c r="I7" s="264">
        <v>7.0000000000000007E-2</v>
      </c>
      <c r="J7" s="264">
        <v>4.8</v>
      </c>
      <c r="K7" s="286">
        <v>1.3</v>
      </c>
      <c r="L7" s="287">
        <v>7.0000000000000001E-3</v>
      </c>
      <c r="M7" s="287">
        <v>7.0000000000000001E-3</v>
      </c>
      <c r="N7" s="287">
        <v>0.04</v>
      </c>
      <c r="O7" s="288">
        <v>1.2999999999999999E-2</v>
      </c>
      <c r="P7" s="289">
        <f>Tables1_2_3!E49</f>
        <v>1.9E-2</v>
      </c>
    </row>
    <row r="8" spans="1:17" ht="15" customHeight="1" x14ac:dyDescent="0.2">
      <c r="A8" s="135"/>
      <c r="B8" s="147" t="s">
        <v>65</v>
      </c>
      <c r="C8" s="290">
        <v>2.4125245123695871</v>
      </c>
      <c r="D8" s="267">
        <v>3.3298320647679285</v>
      </c>
      <c r="E8" s="267">
        <v>3.8632530068560231</v>
      </c>
      <c r="F8" s="267">
        <v>6.2163405633963347</v>
      </c>
      <c r="G8" s="267">
        <v>5.8829296836903868</v>
      </c>
      <c r="H8" s="267">
        <v>4.8269053723490263</v>
      </c>
      <c r="I8" s="267">
        <v>4.7164641765694402</v>
      </c>
      <c r="J8" s="267">
        <v>5.1560069999999998</v>
      </c>
      <c r="K8" s="267">
        <v>4.8</v>
      </c>
      <c r="L8" s="267">
        <v>6.6</v>
      </c>
      <c r="M8" s="267">
        <v>6.3742089999999996</v>
      </c>
      <c r="N8" s="267">
        <v>3.2625829999999998</v>
      </c>
      <c r="O8" s="268">
        <v>2.6</v>
      </c>
      <c r="P8" s="289">
        <f>Tables1_2_3!F49</f>
        <v>4.5199999999999996</v>
      </c>
    </row>
    <row r="9" spans="1:17" ht="15" customHeight="1" x14ac:dyDescent="0.2">
      <c r="A9" s="135"/>
      <c r="B9" s="147" t="s">
        <v>19</v>
      </c>
      <c r="C9" s="290">
        <v>0.9</v>
      </c>
      <c r="D9" s="267">
        <v>1.4</v>
      </c>
      <c r="E9" s="267">
        <v>1.6</v>
      </c>
      <c r="F9" s="267">
        <v>1.4</v>
      </c>
      <c r="G9" s="267">
        <v>1.9</v>
      </c>
      <c r="H9" s="267">
        <v>1.6</v>
      </c>
      <c r="I9" s="267">
        <v>1.5</v>
      </c>
      <c r="J9" s="267">
        <v>2.1</v>
      </c>
      <c r="K9" s="292">
        <v>1.7</v>
      </c>
      <c r="L9" s="292">
        <v>1.93</v>
      </c>
      <c r="M9" s="292">
        <v>1.03</v>
      </c>
      <c r="N9" s="292">
        <v>0.94</v>
      </c>
      <c r="O9" s="293">
        <v>1.1499999999999999</v>
      </c>
      <c r="P9" s="291">
        <f>Tables1_2_3!G49</f>
        <v>0.74</v>
      </c>
    </row>
    <row r="10" spans="1:17" ht="15" customHeight="1" x14ac:dyDescent="0.2">
      <c r="A10" s="135"/>
      <c r="B10" s="147" t="s">
        <v>13</v>
      </c>
      <c r="C10" s="290">
        <v>2.1</v>
      </c>
      <c r="D10" s="267">
        <v>1.1000000000000001</v>
      </c>
      <c r="E10" s="267">
        <v>0.7</v>
      </c>
      <c r="F10" s="267">
        <v>1.6</v>
      </c>
      <c r="G10" s="267">
        <v>1.3</v>
      </c>
      <c r="H10" s="267">
        <v>1.2</v>
      </c>
      <c r="I10" s="267">
        <v>3.3</v>
      </c>
      <c r="J10" s="267">
        <v>2</v>
      </c>
      <c r="K10" s="267">
        <v>2.6</v>
      </c>
      <c r="L10" s="267">
        <v>1</v>
      </c>
      <c r="M10" s="267">
        <v>0.8</v>
      </c>
      <c r="N10" s="267">
        <v>2</v>
      </c>
      <c r="O10" s="268">
        <v>2.2421524663677102</v>
      </c>
      <c r="P10" s="291">
        <f>Tables1_2_3!H49</f>
        <v>2.1601907700939802</v>
      </c>
    </row>
    <row r="11" spans="1:17" ht="15" customHeight="1" x14ac:dyDescent="0.2">
      <c r="A11" s="135"/>
      <c r="B11" s="147" t="s">
        <v>15</v>
      </c>
      <c r="C11" s="290">
        <v>9.154057771664375</v>
      </c>
      <c r="D11" s="267">
        <v>8.0148779170916082</v>
      </c>
      <c r="E11" s="267">
        <v>10.6</v>
      </c>
      <c r="F11" s="267">
        <v>8.1999999999999993</v>
      </c>
      <c r="G11" s="267">
        <v>7.6</v>
      </c>
      <c r="H11" s="267">
        <v>3.9</v>
      </c>
      <c r="I11" s="267">
        <v>3.3</v>
      </c>
      <c r="J11" s="267">
        <v>1.87</v>
      </c>
      <c r="K11" s="267">
        <v>1.3</v>
      </c>
      <c r="L11" s="267">
        <v>1.4156</v>
      </c>
      <c r="M11" s="267">
        <v>1.6975</v>
      </c>
      <c r="N11" s="267">
        <v>1.4</v>
      </c>
      <c r="O11" s="268">
        <v>1.17</v>
      </c>
      <c r="P11" s="291">
        <f>Tables1_2_3!I49</f>
        <v>0.89</v>
      </c>
    </row>
    <row r="12" spans="1:17" ht="15" customHeight="1" x14ac:dyDescent="0.2">
      <c r="A12" s="135"/>
      <c r="B12" s="147" t="s">
        <v>104</v>
      </c>
      <c r="C12" s="290">
        <v>16</v>
      </c>
      <c r="D12" s="267">
        <v>11.8</v>
      </c>
      <c r="E12" s="267">
        <v>7.1</v>
      </c>
      <c r="F12" s="267">
        <v>6.8618413775303271</v>
      </c>
      <c r="G12" s="267">
        <v>4.8</v>
      </c>
      <c r="H12" s="267">
        <v>4.368755014222157</v>
      </c>
      <c r="I12" s="267">
        <v>4.6772115659891211</v>
      </c>
      <c r="J12" s="267">
        <v>4.3424861829985089</v>
      </c>
      <c r="K12" s="267">
        <v>3</v>
      </c>
      <c r="L12" s="267">
        <v>2.0944998763090625</v>
      </c>
      <c r="M12" s="267">
        <v>1.7781711389145916</v>
      </c>
      <c r="N12" s="267">
        <v>1.7044808908753457</v>
      </c>
      <c r="O12" s="268">
        <v>1.6670396061758783</v>
      </c>
      <c r="P12" s="291">
        <f>Tables1_2_3!J49</f>
        <v>1.6355892774059626</v>
      </c>
    </row>
    <row r="13" spans="1:17" ht="15" customHeight="1" x14ac:dyDescent="0.2">
      <c r="A13" s="135"/>
      <c r="B13" s="147" t="s">
        <v>22</v>
      </c>
      <c r="C13" s="290">
        <v>7.6</v>
      </c>
      <c r="D13" s="267">
        <v>7.686387686387687</v>
      </c>
      <c r="E13" s="267">
        <v>9.1477060798209617</v>
      </c>
      <c r="F13" s="267">
        <v>9.3000000000000007</v>
      </c>
      <c r="G13" s="267">
        <v>6.7</v>
      </c>
      <c r="H13" s="267">
        <v>5.994377437199601</v>
      </c>
      <c r="I13" s="267">
        <v>3.4230032481052719</v>
      </c>
      <c r="J13" s="267">
        <v>2.5897210454799775</v>
      </c>
      <c r="K13" s="267">
        <v>2.2999999999999998</v>
      </c>
      <c r="L13" s="267">
        <v>2.0749103669234876</v>
      </c>
      <c r="M13" s="267">
        <v>1.6333406577309015</v>
      </c>
      <c r="N13" s="267">
        <v>1.9262865090403338</v>
      </c>
      <c r="O13" s="268">
        <v>1.7680779059327301</v>
      </c>
      <c r="P13" s="291">
        <f>Tables1_2_3!K49</f>
        <v>3.6236402688283791</v>
      </c>
    </row>
    <row r="14" spans="1:17" ht="15" customHeight="1" x14ac:dyDescent="0.2">
      <c r="A14" s="135"/>
      <c r="B14" s="147" t="s">
        <v>24</v>
      </c>
      <c r="C14" s="290">
        <v>6.2</v>
      </c>
      <c r="D14" s="267">
        <v>12.1</v>
      </c>
      <c r="E14" s="267">
        <v>5.5</v>
      </c>
      <c r="F14" s="267">
        <v>5.5</v>
      </c>
      <c r="G14" s="267">
        <v>9.1999999999999993</v>
      </c>
      <c r="H14" s="267">
        <v>9.4</v>
      </c>
      <c r="I14" s="267">
        <v>6.3</v>
      </c>
      <c r="J14" s="267">
        <v>10.000777665448323</v>
      </c>
      <c r="K14" s="267">
        <v>12.1</v>
      </c>
      <c r="L14" s="267">
        <v>6.9048153972889992</v>
      </c>
      <c r="M14" s="267">
        <v>1.45</v>
      </c>
      <c r="N14" s="267">
        <v>0.68</v>
      </c>
      <c r="O14" s="268">
        <v>0.62</v>
      </c>
      <c r="P14" s="291">
        <f>Tables1_2_3!L49</f>
        <v>0.68</v>
      </c>
    </row>
    <row r="15" spans="1:17" ht="15" customHeight="1" x14ac:dyDescent="0.2">
      <c r="A15" s="136" t="s">
        <v>14</v>
      </c>
      <c r="B15" s="148"/>
      <c r="C15" s="290">
        <v>0.93</v>
      </c>
      <c r="D15" s="267">
        <v>0.52199850857568975</v>
      </c>
      <c r="E15" s="267">
        <v>0.52447552447552448</v>
      </c>
      <c r="F15" s="267">
        <v>0.52</v>
      </c>
      <c r="G15" s="267">
        <v>0.5</v>
      </c>
      <c r="H15" s="267">
        <v>0.85779491618792791</v>
      </c>
      <c r="I15" s="267">
        <v>0.67002995428030898</v>
      </c>
      <c r="J15" s="267">
        <v>0.65700045310376076</v>
      </c>
      <c r="K15" s="267">
        <v>0.5</v>
      </c>
      <c r="L15" s="267">
        <v>0.54878965569087357</v>
      </c>
      <c r="M15" s="267">
        <v>0.58071155542487496</v>
      </c>
      <c r="N15" s="267">
        <v>0.36861132770964766</v>
      </c>
      <c r="O15" s="268">
        <v>0.3981602251664722</v>
      </c>
      <c r="P15" s="291">
        <f>Tables1_2_3!M49</f>
        <v>0.28316872712203878</v>
      </c>
    </row>
    <row r="16" spans="1:17" ht="15" customHeight="1" x14ac:dyDescent="0.2">
      <c r="A16" s="136" t="s">
        <v>23</v>
      </c>
      <c r="B16" s="148"/>
      <c r="C16" s="290">
        <v>4.5999999999999996</v>
      </c>
      <c r="D16" s="267">
        <v>3.15</v>
      </c>
      <c r="E16" s="267">
        <v>3.91</v>
      </c>
      <c r="F16" s="267">
        <v>6.8657478305257786</v>
      </c>
      <c r="G16" s="267">
        <v>6.8</v>
      </c>
      <c r="H16" s="267">
        <v>5.220835333653385</v>
      </c>
      <c r="I16" s="267">
        <v>3.143507972665148</v>
      </c>
      <c r="J16" s="267">
        <v>3.2</v>
      </c>
      <c r="K16" s="294">
        <v>2.6</v>
      </c>
      <c r="L16" s="294">
        <v>2.1</v>
      </c>
      <c r="M16" s="294">
        <v>2.2422010398613521</v>
      </c>
      <c r="N16" s="294">
        <v>2.4254948879704155</v>
      </c>
      <c r="O16" s="295">
        <v>2</v>
      </c>
      <c r="P16" s="291">
        <f>Tables1_2_3!N49</f>
        <v>2.1</v>
      </c>
    </row>
    <row r="17" spans="1:17" ht="15" customHeight="1" thickBot="1" x14ac:dyDescent="0.25">
      <c r="A17" s="598" t="s">
        <v>77</v>
      </c>
      <c r="B17" s="599"/>
      <c r="C17" s="296"/>
      <c r="D17" s="270"/>
      <c r="E17" s="270">
        <v>1.5</v>
      </c>
      <c r="F17" s="270">
        <v>1.4421501147164864</v>
      </c>
      <c r="G17" s="270">
        <v>1.56</v>
      </c>
      <c r="H17" s="270">
        <v>1.4</v>
      </c>
      <c r="I17" s="270">
        <v>1.4</v>
      </c>
      <c r="J17" s="270">
        <v>1.2</v>
      </c>
      <c r="K17" s="270">
        <v>0.9</v>
      </c>
      <c r="L17" s="270">
        <v>0.66</v>
      </c>
      <c r="M17" s="270">
        <v>0.38</v>
      </c>
      <c r="N17" s="270">
        <v>0.21</v>
      </c>
      <c r="O17" s="272">
        <v>0.54</v>
      </c>
      <c r="P17" s="297">
        <f>Tables1_2_3!O49</f>
        <v>0.55000000000000004</v>
      </c>
    </row>
    <row r="18" spans="1:17" ht="15" customHeight="1" thickBot="1" x14ac:dyDescent="0.3">
      <c r="A18" s="139" t="s">
        <v>78</v>
      </c>
      <c r="B18" s="149"/>
      <c r="C18" s="298">
        <v>4.4503381476386981</v>
      </c>
      <c r="D18" s="261">
        <v>4.7597058363473161</v>
      </c>
      <c r="E18" s="261">
        <v>4.0001643003580405</v>
      </c>
      <c r="F18" s="261">
        <v>4.5382051102310488</v>
      </c>
      <c r="G18" s="261">
        <v>4.3049999999999997</v>
      </c>
      <c r="H18" s="261">
        <v>3.7683805584385888</v>
      </c>
      <c r="I18" s="261">
        <v>3.1504410617533209</v>
      </c>
      <c r="J18" s="261">
        <v>3.4469083951845976</v>
      </c>
      <c r="K18" s="261">
        <v>3.0090909090909093</v>
      </c>
      <c r="L18" s="261">
        <f>(SUM(L7:L17))/11</f>
        <v>2.3032377542011297</v>
      </c>
      <c r="M18" s="261">
        <f>(SUM(M7:M17))/11</f>
        <v>1.633921217448338</v>
      </c>
      <c r="N18" s="261">
        <f>(SUM(N7:N17))/11</f>
        <v>1.3597687832359766</v>
      </c>
      <c r="O18" s="262">
        <f>(SUM(O7:O17))/11</f>
        <v>1.2880391094220718</v>
      </c>
      <c r="P18" s="263">
        <f>(SUM(P7:P17))/11</f>
        <v>1.563780822131851</v>
      </c>
      <c r="Q18" s="412"/>
    </row>
    <row r="19" spans="1:17" x14ac:dyDescent="0.2">
      <c r="A19" s="1"/>
      <c r="B19" s="1"/>
      <c r="C19" s="1"/>
      <c r="D19" s="1"/>
      <c r="E19" s="1"/>
      <c r="F19" s="1"/>
      <c r="G19" s="26"/>
      <c r="H19" s="26"/>
      <c r="I19" s="26"/>
      <c r="J19" s="26"/>
      <c r="K19" s="1"/>
      <c r="L19" s="1"/>
      <c r="M19" s="1"/>
      <c r="N19" s="1"/>
    </row>
    <row r="20" spans="1:17" ht="21" thickBot="1" x14ac:dyDescent="0.35">
      <c r="A20" s="10" t="s">
        <v>82</v>
      </c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ht="18" customHeight="1" thickBot="1" x14ac:dyDescent="0.3">
      <c r="A21" s="134" t="s">
        <v>12</v>
      </c>
      <c r="B21" s="143"/>
      <c r="C21" s="600" t="s">
        <v>61</v>
      </c>
      <c r="D21" s="601"/>
      <c r="E21" s="601"/>
      <c r="F21" s="601"/>
      <c r="G21" s="601"/>
      <c r="H21" s="601"/>
      <c r="I21" s="601"/>
      <c r="J21" s="601"/>
      <c r="K21" s="601"/>
      <c r="L21" s="602"/>
      <c r="M21" s="602"/>
      <c r="N21" s="602"/>
      <c r="O21" s="602"/>
      <c r="P21" s="603"/>
    </row>
    <row r="22" spans="1:17" ht="15" customHeight="1" thickBot="1" x14ac:dyDescent="0.3">
      <c r="A22" s="137"/>
      <c r="B22" s="144"/>
      <c r="C22" s="138">
        <v>2000</v>
      </c>
      <c r="D22" s="138">
        <v>2001</v>
      </c>
      <c r="E22" s="138">
        <v>2002</v>
      </c>
      <c r="F22" s="138">
        <v>2003</v>
      </c>
      <c r="G22" s="138">
        <v>2004</v>
      </c>
      <c r="H22" s="138">
        <v>2005</v>
      </c>
      <c r="I22" s="138">
        <v>2006</v>
      </c>
      <c r="J22" s="138">
        <v>2007</v>
      </c>
      <c r="K22" s="138">
        <v>2008</v>
      </c>
      <c r="L22" s="138">
        <v>2009</v>
      </c>
      <c r="M22" s="138">
        <v>2010</v>
      </c>
      <c r="N22" s="138">
        <v>2011</v>
      </c>
      <c r="O22" s="138">
        <v>2012</v>
      </c>
      <c r="P22" s="141">
        <v>2013</v>
      </c>
    </row>
    <row r="23" spans="1:17" ht="15" customHeight="1" thickBot="1" x14ac:dyDescent="0.3">
      <c r="A23" s="139" t="s">
        <v>98</v>
      </c>
      <c r="B23" s="145"/>
      <c r="C23" s="298"/>
      <c r="D23" s="261"/>
      <c r="E23" s="261">
        <v>4.9000000000000004</v>
      </c>
      <c r="F23" s="261">
        <v>5.2</v>
      </c>
      <c r="G23" s="261">
        <v>4.8777777777777782</v>
      </c>
      <c r="H23" s="261">
        <v>4.3391779743135679</v>
      </c>
      <c r="I23" s="261">
        <v>3.8026179227950863</v>
      </c>
      <c r="J23" s="261">
        <v>3.8915152957951755</v>
      </c>
      <c r="K23" s="261">
        <v>3.6124999999999998</v>
      </c>
      <c r="L23" s="261">
        <f>(SUM(L24:L31))/8</f>
        <v>2.7827973395958994</v>
      </c>
      <c r="M23" s="261">
        <f>(SUM(M24:M31))/8</f>
        <v>2.0156952965246058</v>
      </c>
      <c r="N23" s="261">
        <f>(SUM(N24:N31))/8</f>
        <v>1.677458234705687</v>
      </c>
      <c r="O23" s="262">
        <f>(SUM(O24:O31))/8</f>
        <v>1.756934721148538</v>
      </c>
      <c r="P23" s="263">
        <f>(SUM(P24:P31))/8</f>
        <v>2.0016428344340929</v>
      </c>
      <c r="Q23" s="412"/>
    </row>
    <row r="24" spans="1:17" ht="15" customHeight="1" x14ac:dyDescent="0.2">
      <c r="A24" s="142"/>
      <c r="B24" s="146" t="s">
        <v>64</v>
      </c>
      <c r="C24" s="285">
        <v>0.2</v>
      </c>
      <c r="D24" s="264">
        <v>0.5</v>
      </c>
      <c r="E24" s="264">
        <v>0.4</v>
      </c>
      <c r="F24" s="264">
        <v>0.38</v>
      </c>
      <c r="G24" s="264">
        <v>0.4</v>
      </c>
      <c r="H24" s="264">
        <v>9.2999999999999999E-2</v>
      </c>
      <c r="I24" s="264">
        <v>0.12</v>
      </c>
      <c r="J24" s="299">
        <v>5</v>
      </c>
      <c r="K24" s="264">
        <v>1</v>
      </c>
      <c r="L24" s="287">
        <v>0.04</v>
      </c>
      <c r="M24" s="287">
        <v>0</v>
      </c>
      <c r="N24" s="287">
        <v>7.0000000000000001E-3</v>
      </c>
      <c r="O24" s="288">
        <v>6.0000000000000001E-3</v>
      </c>
      <c r="P24" s="289">
        <f>Tables1_2_3!E50</f>
        <v>4.5999999999999999E-2</v>
      </c>
    </row>
    <row r="25" spans="1:17" ht="15" customHeight="1" x14ac:dyDescent="0.2">
      <c r="A25" s="135"/>
      <c r="B25" s="147" t="s">
        <v>65</v>
      </c>
      <c r="C25" s="290">
        <v>2.7113479186294009</v>
      </c>
      <c r="D25" s="267">
        <v>3.2295756425790927</v>
      </c>
      <c r="E25" s="267">
        <v>4.1441894090760689</v>
      </c>
      <c r="F25" s="267">
        <v>6.1322830642986048</v>
      </c>
      <c r="G25" s="267">
        <v>5.3365885374337623</v>
      </c>
      <c r="H25" s="267">
        <v>4.6903764737234903</v>
      </c>
      <c r="I25" s="267">
        <v>4.4823465776917537</v>
      </c>
      <c r="J25" s="267">
        <v>4.9682810000000002</v>
      </c>
      <c r="K25" s="267">
        <v>4.8</v>
      </c>
      <c r="L25" s="267">
        <v>6.2</v>
      </c>
      <c r="M25" s="267">
        <v>6.2695210000000001</v>
      </c>
      <c r="N25" s="267">
        <v>3.3436129999999999</v>
      </c>
      <c r="O25" s="268">
        <v>3.3</v>
      </c>
      <c r="P25" s="289">
        <f>Tables1_2_3!F50</f>
        <v>4.68</v>
      </c>
    </row>
    <row r="26" spans="1:17" ht="15" customHeight="1" x14ac:dyDescent="0.2">
      <c r="A26" s="135"/>
      <c r="B26" s="147" t="s">
        <v>19</v>
      </c>
      <c r="C26" s="290">
        <v>1.25</v>
      </c>
      <c r="D26" s="267">
        <v>1.6</v>
      </c>
      <c r="E26" s="267">
        <v>2</v>
      </c>
      <c r="F26" s="267">
        <v>1.7</v>
      </c>
      <c r="G26" s="267">
        <v>1.8</v>
      </c>
      <c r="H26" s="267">
        <v>1.5</v>
      </c>
      <c r="I26" s="267">
        <v>1.3</v>
      </c>
      <c r="J26" s="267">
        <v>1.68</v>
      </c>
      <c r="K26" s="267">
        <v>1.6</v>
      </c>
      <c r="L26" s="300">
        <v>1.92</v>
      </c>
      <c r="M26" s="300">
        <v>1.06</v>
      </c>
      <c r="N26" s="300">
        <v>0.99</v>
      </c>
      <c r="O26" s="301">
        <v>1.04</v>
      </c>
      <c r="P26" s="291">
        <f>Tables1_2_3!G50</f>
        <v>0.85</v>
      </c>
    </row>
    <row r="27" spans="1:17" ht="15" customHeight="1" x14ac:dyDescent="0.2">
      <c r="A27" s="135"/>
      <c r="B27" s="147" t="s">
        <v>13</v>
      </c>
      <c r="C27" s="290">
        <v>2.2999999999999998</v>
      </c>
      <c r="D27" s="267">
        <v>1</v>
      </c>
      <c r="E27" s="267">
        <v>1.3</v>
      </c>
      <c r="F27" s="267">
        <v>1.9</v>
      </c>
      <c r="G27" s="267">
        <v>1.5</v>
      </c>
      <c r="H27" s="267">
        <v>1.8</v>
      </c>
      <c r="I27" s="267">
        <v>3.9</v>
      </c>
      <c r="J27" s="267">
        <v>1.6</v>
      </c>
      <c r="K27" s="267">
        <v>2.6</v>
      </c>
      <c r="L27" s="267">
        <v>1.2</v>
      </c>
      <c r="M27" s="267">
        <v>0.8</v>
      </c>
      <c r="N27" s="267">
        <v>2.5</v>
      </c>
      <c r="O27" s="268">
        <v>2.9215116279069799</v>
      </c>
      <c r="P27" s="291">
        <f>Tables1_2_3!H50</f>
        <v>2.5787965616045798</v>
      </c>
    </row>
    <row r="28" spans="1:17" ht="15" customHeight="1" x14ac:dyDescent="0.2">
      <c r="A28" s="135"/>
      <c r="B28" s="147" t="s">
        <v>15</v>
      </c>
      <c r="C28" s="290">
        <v>9.4776452579883923</v>
      </c>
      <c r="D28" s="267">
        <v>8.5906117295994502</v>
      </c>
      <c r="E28" s="267">
        <v>10.9</v>
      </c>
      <c r="F28" s="267">
        <v>8.5</v>
      </c>
      <c r="G28" s="267">
        <v>8.6999999999999993</v>
      </c>
      <c r="H28" s="267">
        <v>5.5</v>
      </c>
      <c r="I28" s="267">
        <v>3.6</v>
      </c>
      <c r="J28" s="267">
        <v>2.2200000000000002</v>
      </c>
      <c r="K28" s="267">
        <v>1.6</v>
      </c>
      <c r="L28" s="267">
        <v>1.8321000000000001</v>
      </c>
      <c r="M28" s="267">
        <v>2.2383999999999999</v>
      </c>
      <c r="N28" s="267">
        <v>1.9</v>
      </c>
      <c r="O28" s="268">
        <v>1.57</v>
      </c>
      <c r="P28" s="291">
        <f>Tables1_2_3!I50</f>
        <v>1.32</v>
      </c>
    </row>
    <row r="29" spans="1:17" ht="15" customHeight="1" x14ac:dyDescent="0.2">
      <c r="A29" s="135"/>
      <c r="B29" s="147" t="s">
        <v>104</v>
      </c>
      <c r="C29" s="290">
        <v>16.100000000000001</v>
      </c>
      <c r="D29" s="267">
        <v>11.8</v>
      </c>
      <c r="E29" s="267">
        <v>7.8</v>
      </c>
      <c r="F29" s="267">
        <v>7.5780035431505119</v>
      </c>
      <c r="G29" s="267">
        <v>4.9000000000000004</v>
      </c>
      <c r="H29" s="267">
        <v>4.4787155381852752</v>
      </c>
      <c r="I29" s="267">
        <v>4.8316564155437831</v>
      </c>
      <c r="J29" s="267">
        <v>3.904443873619317</v>
      </c>
      <c r="K29" s="267">
        <v>3</v>
      </c>
      <c r="L29" s="267">
        <v>2.585542070869018</v>
      </c>
      <c r="M29" s="267">
        <v>2.0619785458879618</v>
      </c>
      <c r="N29" s="267">
        <v>2.0416762430092699</v>
      </c>
      <c r="O29" s="268">
        <v>2.0729252106479756</v>
      </c>
      <c r="P29" s="291">
        <f>Tables1_2_3!J50</f>
        <v>1.9706407314319017</v>
      </c>
    </row>
    <row r="30" spans="1:17" ht="15" customHeight="1" x14ac:dyDescent="0.2">
      <c r="A30" s="135"/>
      <c r="B30" s="147" t="s">
        <v>179</v>
      </c>
      <c r="C30" s="290">
        <v>7.2</v>
      </c>
      <c r="D30" s="267">
        <v>6.831888428194496</v>
      </c>
      <c r="E30" s="267">
        <v>8.3485401459854014</v>
      </c>
      <c r="F30" s="267">
        <v>9</v>
      </c>
      <c r="G30" s="267">
        <v>7.2</v>
      </c>
      <c r="H30" s="267">
        <v>5.5679862306368326</v>
      </c>
      <c r="I30" s="267">
        <v>3.7070598896119944</v>
      </c>
      <c r="J30" s="267">
        <v>2.1495709031467101</v>
      </c>
      <c r="K30" s="267">
        <v>2.2000000000000002</v>
      </c>
      <c r="L30" s="267">
        <v>1.9688715953307394</v>
      </c>
      <c r="M30" s="267">
        <v>1.8156628263088816</v>
      </c>
      <c r="N30" s="267">
        <v>1.9073766346362258</v>
      </c>
      <c r="O30" s="268">
        <v>2.3050409306333477</v>
      </c>
      <c r="P30" s="291">
        <f>Tables1_2_3!K50</f>
        <v>3.7677053824362607</v>
      </c>
    </row>
    <row r="31" spans="1:17" ht="15" customHeight="1" x14ac:dyDescent="0.2">
      <c r="A31" s="135"/>
      <c r="B31" s="147" t="s">
        <v>24</v>
      </c>
      <c r="C31" s="290">
        <v>6.8</v>
      </c>
      <c r="D31" s="267">
        <v>11.6</v>
      </c>
      <c r="E31" s="267">
        <v>5.9</v>
      </c>
      <c r="F31" s="267">
        <v>5</v>
      </c>
      <c r="G31" s="267">
        <v>9.8000000000000007</v>
      </c>
      <c r="H31" s="267">
        <v>9.4</v>
      </c>
      <c r="I31" s="267">
        <v>6.9</v>
      </c>
      <c r="J31" s="267">
        <v>9.6098265895953752</v>
      </c>
      <c r="K31" s="267">
        <v>12.1</v>
      </c>
      <c r="L31" s="267">
        <v>6.5158650505674363</v>
      </c>
      <c r="M31" s="267">
        <v>1.88</v>
      </c>
      <c r="N31" s="267">
        <v>0.73</v>
      </c>
      <c r="O31" s="268">
        <v>0.84</v>
      </c>
      <c r="P31" s="291">
        <f>Tables1_2_3!L50</f>
        <v>0.8</v>
      </c>
    </row>
    <row r="32" spans="1:17" ht="15" customHeight="1" x14ac:dyDescent="0.2">
      <c r="A32" s="136" t="s">
        <v>14</v>
      </c>
      <c r="B32" s="148"/>
      <c r="C32" s="290">
        <v>0.97</v>
      </c>
      <c r="D32" s="267">
        <v>0.31611410948342328</v>
      </c>
      <c r="E32" s="267">
        <v>0.32916884865714074</v>
      </c>
      <c r="F32" s="267">
        <v>0.7</v>
      </c>
      <c r="G32" s="267">
        <v>0.4</v>
      </c>
      <c r="H32" s="267">
        <v>0.7981326707326255</v>
      </c>
      <c r="I32" s="267">
        <v>0.72339473487955852</v>
      </c>
      <c r="J32" s="267">
        <v>0.7492507492507493</v>
      </c>
      <c r="K32" s="267">
        <v>0.8</v>
      </c>
      <c r="L32" s="267">
        <v>0.76625608708106563</v>
      </c>
      <c r="M32" s="267">
        <v>0.64647839401156859</v>
      </c>
      <c r="N32" s="267">
        <v>0.45665122435473193</v>
      </c>
      <c r="O32" s="268">
        <v>0.67122757196334071</v>
      </c>
      <c r="P32" s="291">
        <f>Tables1_2_3!M50</f>
        <v>0.2901915264074289</v>
      </c>
    </row>
    <row r="33" spans="1:17" ht="15" customHeight="1" x14ac:dyDescent="0.2">
      <c r="A33" s="136" t="s">
        <v>23</v>
      </c>
      <c r="B33" s="148"/>
      <c r="C33" s="290">
        <v>5.3</v>
      </c>
      <c r="D33" s="267">
        <v>3.65</v>
      </c>
      <c r="E33" s="267">
        <v>4.3499999999999996</v>
      </c>
      <c r="F33" s="267">
        <v>7.5823577457119526</v>
      </c>
      <c r="G33" s="267">
        <v>6.3</v>
      </c>
      <c r="H33" s="267">
        <v>6.0063897763578273</v>
      </c>
      <c r="I33" s="267">
        <v>4.1119643299479813</v>
      </c>
      <c r="J33" s="267">
        <v>4.0999999999999996</v>
      </c>
      <c r="K33" s="294">
        <v>2.9</v>
      </c>
      <c r="L33" s="294">
        <v>2.5</v>
      </c>
      <c r="M33" s="294">
        <v>2.666666666666667</v>
      </c>
      <c r="N33" s="294">
        <v>2.9683529683529684</v>
      </c>
      <c r="O33" s="295">
        <v>2.5</v>
      </c>
      <c r="P33" s="291">
        <f>Tables1_2_3!N50</f>
        <v>2.9</v>
      </c>
    </row>
    <row r="34" spans="1:17" ht="15" customHeight="1" thickBot="1" x14ac:dyDescent="0.25">
      <c r="A34" s="598" t="s">
        <v>77</v>
      </c>
      <c r="B34" s="599"/>
      <c r="C34" s="296"/>
      <c r="D34" s="270"/>
      <c r="E34" s="270">
        <v>2.5</v>
      </c>
      <c r="F34" s="270">
        <v>1.6200294550810017</v>
      </c>
      <c r="G34" s="270">
        <v>1.29</v>
      </c>
      <c r="H34" s="270">
        <v>1.7</v>
      </c>
      <c r="I34" s="270">
        <v>2</v>
      </c>
      <c r="J34" s="270">
        <v>1.8</v>
      </c>
      <c r="K34" s="270">
        <v>1.3</v>
      </c>
      <c r="L34" s="270">
        <v>0.48</v>
      </c>
      <c r="M34" s="270">
        <v>0.37</v>
      </c>
      <c r="N34" s="270">
        <v>0.15</v>
      </c>
      <c r="O34" s="272">
        <v>0.62</v>
      </c>
      <c r="P34" s="297">
        <f>Tables1_2_3!O50</f>
        <v>0.67</v>
      </c>
    </row>
    <row r="35" spans="1:17" ht="15" customHeight="1" thickBot="1" x14ac:dyDescent="0.3">
      <c r="A35" s="139" t="s">
        <v>78</v>
      </c>
      <c r="B35" s="149"/>
      <c r="C35" s="298">
        <v>4.7089704381656992</v>
      </c>
      <c r="D35" s="261">
        <v>4.7305112730019507</v>
      </c>
      <c r="E35" s="261">
        <v>4.2912957495535453</v>
      </c>
      <c r="F35" s="261">
        <v>4.6984799786619558</v>
      </c>
      <c r="G35" s="261">
        <v>4.3241666666666667</v>
      </c>
      <c r="H35" s="261">
        <v>3.9630936846593805</v>
      </c>
      <c r="I35" s="261">
        <v>3.4215766974986095</v>
      </c>
      <c r="J35" s="261">
        <v>3.4346702832374678</v>
      </c>
      <c r="K35" s="261">
        <v>3.0818181818181816</v>
      </c>
      <c r="L35" s="261">
        <f>(SUM(L24:L34))/11</f>
        <v>2.3644213458043875</v>
      </c>
      <c r="M35" s="261">
        <f>(SUM(M24:M34))/11</f>
        <v>1.8007915848068259</v>
      </c>
      <c r="N35" s="261">
        <f>(SUM(N24:N34))/11</f>
        <v>1.544970006395745</v>
      </c>
      <c r="O35" s="262">
        <f>(SUM(O24:O34))/11</f>
        <v>1.622427758286513</v>
      </c>
      <c r="P35" s="263">
        <f>(SUM(P24:P34))/11</f>
        <v>1.8066667456254704</v>
      </c>
      <c r="Q35" s="412"/>
    </row>
    <row r="37" spans="1:17" x14ac:dyDescent="0.2">
      <c r="A37" s="5">
        <v>1</v>
      </c>
      <c r="B37" s="5" t="s">
        <v>59</v>
      </c>
    </row>
    <row r="38" spans="1:17" x14ac:dyDescent="0.2">
      <c r="A38" s="5">
        <v>2</v>
      </c>
      <c r="B38" s="5" t="s">
        <v>105</v>
      </c>
    </row>
    <row r="39" spans="1:17" x14ac:dyDescent="0.2">
      <c r="A39" s="5">
        <v>3</v>
      </c>
      <c r="B39" s="5" t="s">
        <v>73</v>
      </c>
    </row>
    <row r="40" spans="1:17" x14ac:dyDescent="0.2">
      <c r="A40" s="5">
        <v>4</v>
      </c>
      <c r="B40" s="5" t="s">
        <v>178</v>
      </c>
    </row>
    <row r="41" spans="1:17" x14ac:dyDescent="0.2">
      <c r="A41" s="5">
        <v>7</v>
      </c>
      <c r="B41" s="5" t="s">
        <v>8</v>
      </c>
    </row>
    <row r="42" spans="1:17" x14ac:dyDescent="0.2">
      <c r="A42" s="5">
        <v>8</v>
      </c>
      <c r="B42" s="5" t="s">
        <v>2</v>
      </c>
    </row>
  </sheetData>
  <mergeCells count="4">
    <mergeCell ref="A17:B17"/>
    <mergeCell ref="A34:B34"/>
    <mergeCell ref="C21:P21"/>
    <mergeCell ref="C4:P4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43"/>
  <sheetViews>
    <sheetView showGridLines="0" zoomScale="85" zoomScaleNormal="85" workbookViewId="0"/>
  </sheetViews>
  <sheetFormatPr defaultRowHeight="12.75" x14ac:dyDescent="0.2"/>
  <cols>
    <col min="1" max="1" width="2.140625" customWidth="1"/>
    <col min="2" max="2" width="23.140625" customWidth="1"/>
  </cols>
  <sheetData>
    <row r="1" spans="1:17" ht="20.25" x14ac:dyDescent="0.3">
      <c r="A1" s="10" t="s">
        <v>76</v>
      </c>
      <c r="C1" s="28" t="s">
        <v>83</v>
      </c>
    </row>
    <row r="2" spans="1:17" ht="20.25" x14ac:dyDescent="0.3">
      <c r="A2" s="10"/>
      <c r="E2" s="24"/>
      <c r="K2" s="412"/>
    </row>
    <row r="3" spans="1:17" ht="21" thickBot="1" x14ac:dyDescent="0.35">
      <c r="A3" s="10" t="s">
        <v>84</v>
      </c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1:17" ht="26.25" customHeight="1" thickBot="1" x14ac:dyDescent="0.3">
      <c r="A4" s="134" t="s">
        <v>12</v>
      </c>
      <c r="B4" s="151"/>
      <c r="C4" s="600" t="s">
        <v>61</v>
      </c>
      <c r="D4" s="601"/>
      <c r="E4" s="601"/>
      <c r="F4" s="601"/>
      <c r="G4" s="601"/>
      <c r="H4" s="601"/>
      <c r="I4" s="601"/>
      <c r="J4" s="601"/>
      <c r="K4" s="601"/>
      <c r="L4" s="602"/>
      <c r="M4" s="602"/>
      <c r="N4" s="602"/>
      <c r="O4" s="602"/>
      <c r="P4" s="603"/>
    </row>
    <row r="5" spans="1:17" ht="15.75" thickBot="1" x14ac:dyDescent="0.3">
      <c r="A5" s="137"/>
      <c r="B5" s="144"/>
      <c r="C5" s="138">
        <v>2000</v>
      </c>
      <c r="D5" s="138">
        <v>2001</v>
      </c>
      <c r="E5" s="138">
        <v>2002</v>
      </c>
      <c r="F5" s="138">
        <v>2003</v>
      </c>
      <c r="G5" s="138">
        <v>2004</v>
      </c>
      <c r="H5" s="138">
        <v>2005</v>
      </c>
      <c r="I5" s="138">
        <v>2006</v>
      </c>
      <c r="J5" s="138">
        <v>2007</v>
      </c>
      <c r="K5" s="138">
        <v>2008</v>
      </c>
      <c r="L5" s="138">
        <v>2009</v>
      </c>
      <c r="M5" s="138">
        <v>2010</v>
      </c>
      <c r="N5" s="138">
        <v>2011</v>
      </c>
      <c r="O5" s="138">
        <v>2012</v>
      </c>
      <c r="P5" s="141">
        <v>2013</v>
      </c>
    </row>
    <row r="6" spans="1:17" ht="15" customHeight="1" thickBot="1" x14ac:dyDescent="0.3">
      <c r="A6" s="150" t="s">
        <v>98</v>
      </c>
      <c r="B6" s="152"/>
      <c r="C6" s="281"/>
      <c r="D6" s="282"/>
      <c r="E6" s="282">
        <v>79.400000000000006</v>
      </c>
      <c r="F6" s="282">
        <v>81.099999999999994</v>
      </c>
      <c r="G6" s="282">
        <v>80.956387672468239</v>
      </c>
      <c r="H6" s="282">
        <v>81.744108181483512</v>
      </c>
      <c r="I6" s="282">
        <v>82.696524529128482</v>
      </c>
      <c r="J6" s="282">
        <v>83.080304695415961</v>
      </c>
      <c r="K6" s="282">
        <v>84.325000000000003</v>
      </c>
      <c r="L6" s="282">
        <f>(SUM(L7:L14))/8</f>
        <v>84.925931610160191</v>
      </c>
      <c r="M6" s="282">
        <v>83.404606926032358</v>
      </c>
      <c r="N6" s="282">
        <v>82.832069337982759</v>
      </c>
      <c r="O6" s="283">
        <f>(SUM(O7:O14))/8</f>
        <v>83.389402720338268</v>
      </c>
      <c r="P6" s="284">
        <f>(SUM(P7:P14))/8</f>
        <v>83.37645506489271</v>
      </c>
      <c r="Q6" s="412"/>
    </row>
    <row r="7" spans="1:17" ht="15" customHeight="1" x14ac:dyDescent="0.2">
      <c r="A7" s="142"/>
      <c r="B7" s="146" t="s">
        <v>64</v>
      </c>
      <c r="C7" s="285">
        <v>89.9</v>
      </c>
      <c r="D7" s="264">
        <v>82.2</v>
      </c>
      <c r="E7" s="264">
        <v>85.5</v>
      </c>
      <c r="F7" s="264">
        <v>85.7</v>
      </c>
      <c r="G7" s="264">
        <v>86.3</v>
      </c>
      <c r="H7" s="264">
        <v>86.9</v>
      </c>
      <c r="I7" s="264">
        <v>86.6</v>
      </c>
      <c r="J7" s="264">
        <v>82.5</v>
      </c>
      <c r="K7" s="286">
        <v>84.8</v>
      </c>
      <c r="L7" s="287">
        <v>85.3</v>
      </c>
      <c r="M7" s="287">
        <v>84.8</v>
      </c>
      <c r="N7" s="287">
        <v>85.2</v>
      </c>
      <c r="O7" s="288">
        <v>85.2</v>
      </c>
      <c r="P7" s="289">
        <f>Tables1_2_3!E98</f>
        <v>85.7</v>
      </c>
    </row>
    <row r="8" spans="1:17" ht="15" customHeight="1" x14ac:dyDescent="0.2">
      <c r="A8" s="135"/>
      <c r="B8" s="147" t="s">
        <v>65</v>
      </c>
      <c r="C8" s="290">
        <v>76.919976272724099</v>
      </c>
      <c r="D8" s="267">
        <v>79.964182249322235</v>
      </c>
      <c r="E8" s="267">
        <v>78.522046203068882</v>
      </c>
      <c r="F8" s="267">
        <v>80.845986498242951</v>
      </c>
      <c r="G8" s="267">
        <v>77.427291169987967</v>
      </c>
      <c r="H8" s="267">
        <v>76.443849307170851</v>
      </c>
      <c r="I8" s="267">
        <v>77.531170000000003</v>
      </c>
      <c r="J8" s="267">
        <v>76.400019999999998</v>
      </c>
      <c r="K8" s="267">
        <v>77.7</v>
      </c>
      <c r="L8" s="267">
        <v>79.599999999999994</v>
      </c>
      <c r="M8" s="267">
        <v>75.248419999999996</v>
      </c>
      <c r="N8" s="267">
        <v>77.125140000000002</v>
      </c>
      <c r="O8" s="268">
        <v>77.63</v>
      </c>
      <c r="P8" s="289">
        <f>Tables1_2_3!F98</f>
        <v>78.400000000000006</v>
      </c>
    </row>
    <row r="9" spans="1:17" ht="15" customHeight="1" x14ac:dyDescent="0.2">
      <c r="A9" s="135"/>
      <c r="B9" s="147" t="s">
        <v>19</v>
      </c>
      <c r="C9" s="290">
        <f>(79.1+82.2)/2</f>
        <v>80.650000000000006</v>
      </c>
      <c r="D9" s="267">
        <v>82.8</v>
      </c>
      <c r="E9" s="267">
        <v>84.3</v>
      </c>
      <c r="F9" s="267">
        <v>85.1</v>
      </c>
      <c r="G9" s="267">
        <v>84.8</v>
      </c>
      <c r="H9" s="267">
        <v>85.1</v>
      </c>
      <c r="I9" s="267">
        <v>85.3</v>
      </c>
      <c r="J9" s="267">
        <v>86.21</v>
      </c>
      <c r="K9" s="292">
        <v>86.9</v>
      </c>
      <c r="L9" s="292">
        <v>86.13</v>
      </c>
      <c r="M9" s="292">
        <v>83.91</v>
      </c>
      <c r="N9" s="292">
        <v>83.42</v>
      </c>
      <c r="O9" s="293">
        <v>83.55</v>
      </c>
      <c r="P9" s="291">
        <f>Tables1_2_3!G98</f>
        <v>83.74</v>
      </c>
    </row>
    <row r="10" spans="1:17" ht="15" customHeight="1" x14ac:dyDescent="0.2">
      <c r="A10" s="135"/>
      <c r="B10" s="147" t="s">
        <v>13</v>
      </c>
      <c r="C10" s="290">
        <v>86.1</v>
      </c>
      <c r="D10" s="267">
        <v>86</v>
      </c>
      <c r="E10" s="267">
        <v>88.5</v>
      </c>
      <c r="F10" s="267">
        <v>87.7</v>
      </c>
      <c r="G10" s="267">
        <v>87.5</v>
      </c>
      <c r="H10" s="267">
        <v>87.8</v>
      </c>
      <c r="I10" s="267">
        <v>86.3</v>
      </c>
      <c r="J10" s="267">
        <v>87.5</v>
      </c>
      <c r="K10" s="267">
        <v>86.8</v>
      </c>
      <c r="L10" s="267">
        <v>90.1</v>
      </c>
      <c r="M10" s="267">
        <v>85.8</v>
      </c>
      <c r="N10" s="267">
        <v>81.5</v>
      </c>
      <c r="O10" s="268">
        <v>84.724432229133498</v>
      </c>
      <c r="P10" s="291">
        <f>Tables1_2_3!H98</f>
        <v>83.279562350960902</v>
      </c>
    </row>
    <row r="11" spans="1:17" ht="15" customHeight="1" x14ac:dyDescent="0.2">
      <c r="A11" s="135"/>
      <c r="B11" s="147" t="s">
        <v>15</v>
      </c>
      <c r="C11" s="290">
        <v>85.815363881401623</v>
      </c>
      <c r="D11" s="267">
        <v>81.193400322540626</v>
      </c>
      <c r="E11" s="267">
        <v>63.4</v>
      </c>
      <c r="F11" s="267">
        <v>72.2</v>
      </c>
      <c r="G11" s="267">
        <v>77.2</v>
      </c>
      <c r="H11" s="267">
        <v>82.5</v>
      </c>
      <c r="I11" s="267">
        <v>85.4</v>
      </c>
      <c r="J11" s="267">
        <v>84.31</v>
      </c>
      <c r="K11" s="267">
        <v>82.4</v>
      </c>
      <c r="L11" s="267">
        <v>84.662999999999997</v>
      </c>
      <c r="M11" s="267">
        <v>84.3</v>
      </c>
      <c r="N11" s="267">
        <v>84.9</v>
      </c>
      <c r="O11" s="268">
        <v>85.01</v>
      </c>
      <c r="P11" s="291">
        <f>Tables1_2_3!I98</f>
        <v>84.5</v>
      </c>
    </row>
    <row r="12" spans="1:17" ht="15" customHeight="1" x14ac:dyDescent="0.2">
      <c r="A12" s="135"/>
      <c r="B12" s="147" t="s">
        <v>104</v>
      </c>
      <c r="C12" s="290">
        <v>70.099999999999994</v>
      </c>
      <c r="D12" s="267">
        <v>73.3</v>
      </c>
      <c r="E12" s="267">
        <v>76</v>
      </c>
      <c r="F12" s="267">
        <v>77.958039895284088</v>
      </c>
      <c r="G12" s="267">
        <v>77.973158853488982</v>
      </c>
      <c r="H12" s="267">
        <v>79.913937714244028</v>
      </c>
      <c r="I12" s="267">
        <v>79.981391354136846</v>
      </c>
      <c r="J12" s="267">
        <v>81.783489779805237</v>
      </c>
      <c r="K12" s="267">
        <v>84.6</v>
      </c>
      <c r="L12" s="267">
        <v>85.223055990764408</v>
      </c>
      <c r="M12" s="267">
        <v>86.297622400128731</v>
      </c>
      <c r="N12" s="267">
        <v>82.546115677436461</v>
      </c>
      <c r="O12" s="268">
        <v>85.764898933393013</v>
      </c>
      <c r="P12" s="291">
        <f>Tables1_2_3!J98</f>
        <v>86.843706381303463</v>
      </c>
    </row>
    <row r="13" spans="1:17" ht="15" customHeight="1" x14ac:dyDescent="0.2">
      <c r="A13" s="135"/>
      <c r="B13" s="147" t="s">
        <v>180</v>
      </c>
      <c r="C13" s="290">
        <v>70.400000000000006</v>
      </c>
      <c r="D13" s="267">
        <v>74.208754208754215</v>
      </c>
      <c r="E13" s="267">
        <v>75.806451612903231</v>
      </c>
      <c r="F13" s="267">
        <v>76.8</v>
      </c>
      <c r="G13" s="267">
        <v>77.718410198725167</v>
      </c>
      <c r="H13" s="267">
        <v>78.334995919107641</v>
      </c>
      <c r="I13" s="267">
        <v>81.485799950029147</v>
      </c>
      <c r="J13" s="267">
        <v>83.070897610103117</v>
      </c>
      <c r="K13" s="267">
        <v>83.6</v>
      </c>
      <c r="L13" s="267">
        <v>84.140666717522322</v>
      </c>
      <c r="M13" s="267">
        <v>81.300813008130078</v>
      </c>
      <c r="N13" s="267">
        <v>81.015299026425595</v>
      </c>
      <c r="O13" s="268">
        <v>80.495890600179564</v>
      </c>
      <c r="P13" s="291">
        <f>Tables1_2_3!K98</f>
        <v>79.4983717868773</v>
      </c>
    </row>
    <row r="14" spans="1:17" ht="15" customHeight="1" x14ac:dyDescent="0.2">
      <c r="A14" s="135"/>
      <c r="B14" s="147" t="s">
        <v>24</v>
      </c>
      <c r="C14" s="290">
        <v>79.400000000000006</v>
      </c>
      <c r="D14" s="267">
        <v>78.900000000000006</v>
      </c>
      <c r="E14" s="267">
        <v>84.5</v>
      </c>
      <c r="F14" s="267">
        <v>84</v>
      </c>
      <c r="G14" s="267">
        <v>83.4</v>
      </c>
      <c r="H14" s="267">
        <v>82.3</v>
      </c>
      <c r="I14" s="267">
        <v>84.096909457990378</v>
      </c>
      <c r="J14" s="267">
        <v>82.868030173419399</v>
      </c>
      <c r="K14" s="267">
        <v>87.8</v>
      </c>
      <c r="L14" s="267">
        <v>84.250730172994835</v>
      </c>
      <c r="M14" s="267">
        <v>85.58</v>
      </c>
      <c r="N14" s="267">
        <v>86.95</v>
      </c>
      <c r="O14" s="268">
        <v>84.74</v>
      </c>
      <c r="P14" s="291">
        <f>Tables1_2_3!L98</f>
        <v>85.05</v>
      </c>
    </row>
    <row r="15" spans="1:17" ht="15" customHeight="1" x14ac:dyDescent="0.2">
      <c r="A15" s="136" t="s">
        <v>14</v>
      </c>
      <c r="B15" s="148"/>
      <c r="C15" s="290">
        <v>84.6</v>
      </c>
      <c r="D15" s="267">
        <v>84.257187836606178</v>
      </c>
      <c r="E15" s="267">
        <v>84.218054672600132</v>
      </c>
      <c r="F15" s="267">
        <v>83.9</v>
      </c>
      <c r="G15" s="267">
        <v>85.41857178485327</v>
      </c>
      <c r="H15" s="267">
        <v>84.624496564795066</v>
      </c>
      <c r="I15" s="267">
        <v>84.274002837773921</v>
      </c>
      <c r="J15" s="267">
        <v>84.896541307959524</v>
      </c>
      <c r="K15" s="267">
        <v>86</v>
      </c>
      <c r="L15" s="267">
        <v>84.739136971883937</v>
      </c>
      <c r="M15" s="267">
        <v>84.945604234048815</v>
      </c>
      <c r="N15" s="267">
        <v>84.284397816686749</v>
      </c>
      <c r="O15" s="268">
        <v>84.492345712912751</v>
      </c>
      <c r="P15" s="291">
        <f>Tables1_2_3!M98</f>
        <v>84.038952966365073</v>
      </c>
    </row>
    <row r="16" spans="1:17" ht="15" customHeight="1" x14ac:dyDescent="0.2">
      <c r="A16" s="136" t="s">
        <v>23</v>
      </c>
      <c r="B16" s="148"/>
      <c r="C16" s="290">
        <v>43</v>
      </c>
      <c r="D16" s="267">
        <v>44.11</v>
      </c>
      <c r="E16" s="267">
        <v>68.16</v>
      </c>
      <c r="F16" s="267">
        <v>67.891781521184285</v>
      </c>
      <c r="G16" s="267">
        <v>66.18205631958088</v>
      </c>
      <c r="H16" s="267">
        <v>72.023523763802217</v>
      </c>
      <c r="I16" s="267">
        <v>70.911161731207287</v>
      </c>
      <c r="J16" s="267">
        <v>77.2</v>
      </c>
      <c r="K16" s="294">
        <v>77</v>
      </c>
      <c r="L16" s="294">
        <v>80.099999999999994</v>
      </c>
      <c r="M16" s="294">
        <v>83.578856152512998</v>
      </c>
      <c r="N16" s="294">
        <v>82.303676310637371</v>
      </c>
      <c r="O16" s="295">
        <v>83.7</v>
      </c>
      <c r="P16" s="291">
        <f>Tables1_2_3!N98</f>
        <v>77</v>
      </c>
    </row>
    <row r="17" spans="1:17" ht="15" customHeight="1" thickBot="1" x14ac:dyDescent="0.25">
      <c r="A17" s="598" t="s">
        <v>20</v>
      </c>
      <c r="B17" s="599"/>
      <c r="C17" s="296"/>
      <c r="D17" s="270"/>
      <c r="E17" s="270">
        <v>76.099999999999994</v>
      </c>
      <c r="F17" s="270">
        <v>75.352343493936417</v>
      </c>
      <c r="G17" s="270">
        <v>78.900000000000006</v>
      </c>
      <c r="H17" s="270">
        <v>82</v>
      </c>
      <c r="I17" s="270">
        <v>77.599999999999994</v>
      </c>
      <c r="J17" s="270">
        <v>83.5</v>
      </c>
      <c r="K17" s="270">
        <v>81.099999999999994</v>
      </c>
      <c r="L17" s="270">
        <v>84.4</v>
      </c>
      <c r="M17" s="270">
        <v>83.6</v>
      </c>
      <c r="N17" s="270">
        <v>86.9</v>
      </c>
      <c r="O17" s="272">
        <v>83.3</v>
      </c>
      <c r="P17" s="297">
        <f>Tables1_2_3!O98</f>
        <v>85.2</v>
      </c>
    </row>
    <row r="18" spans="1:17" ht="15" customHeight="1" thickBot="1" x14ac:dyDescent="0.3">
      <c r="A18" s="139" t="s">
        <v>21</v>
      </c>
      <c r="B18" s="149"/>
      <c r="C18" s="298">
        <v>76.909613656783463</v>
      </c>
      <c r="D18" s="261">
        <v>80.200201394943505</v>
      </c>
      <c r="E18" s="261">
        <v>78.786089662318474</v>
      </c>
      <c r="F18" s="261">
        <v>79.77605040920038</v>
      </c>
      <c r="G18" s="261">
        <v>79.925676429720696</v>
      </c>
      <c r="H18" s="261">
        <v>81.19541616349575</v>
      </c>
      <c r="I18" s="261">
        <v>81.421157110928121</v>
      </c>
      <c r="J18" s="261">
        <v>82.748998079207936</v>
      </c>
      <c r="K18" s="261">
        <v>83.518181818181816</v>
      </c>
      <c r="L18" s="261">
        <f>(SUM(L7:L17))/11</f>
        <v>84.422417259378676</v>
      </c>
      <c r="M18" s="261">
        <v>83.578301435892797</v>
      </c>
      <c r="N18" s="261">
        <v>83.28587534828965</v>
      </c>
      <c r="O18" s="262">
        <f>(SUM(O7:O17))/11</f>
        <v>83.509778861419903</v>
      </c>
      <c r="P18" s="263">
        <f>(SUM(P7:P17))/11</f>
        <v>83.022781225955157</v>
      </c>
      <c r="Q18" s="412"/>
    </row>
    <row r="19" spans="1:17" x14ac:dyDescent="0.2">
      <c r="A19" s="1"/>
      <c r="B19" s="1"/>
      <c r="C19" s="1"/>
      <c r="D19" s="1"/>
      <c r="E19" s="1"/>
      <c r="F19" s="1"/>
      <c r="G19" s="26"/>
      <c r="H19" s="26"/>
      <c r="I19" s="26"/>
      <c r="J19" s="26"/>
      <c r="K19" s="1"/>
      <c r="L19" s="1"/>
      <c r="M19" s="1"/>
      <c r="N19" s="1"/>
    </row>
    <row r="20" spans="1:17" ht="21" thickBot="1" x14ac:dyDescent="0.35">
      <c r="A20" s="10" t="s">
        <v>85</v>
      </c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ht="18" thickBot="1" x14ac:dyDescent="0.3">
      <c r="A21" s="134" t="s">
        <v>12</v>
      </c>
      <c r="B21" s="143"/>
      <c r="C21" s="600" t="s">
        <v>61</v>
      </c>
      <c r="D21" s="601"/>
      <c r="E21" s="601"/>
      <c r="F21" s="601"/>
      <c r="G21" s="601"/>
      <c r="H21" s="601"/>
      <c r="I21" s="601"/>
      <c r="J21" s="601"/>
      <c r="K21" s="601"/>
      <c r="L21" s="602"/>
      <c r="M21" s="602"/>
      <c r="N21" s="602"/>
      <c r="O21" s="602"/>
      <c r="P21" s="603"/>
    </row>
    <row r="22" spans="1:17" ht="15.75" thickBot="1" x14ac:dyDescent="0.3">
      <c r="A22" s="137"/>
      <c r="B22" s="144"/>
      <c r="C22" s="138">
        <v>2000</v>
      </c>
      <c r="D22" s="138">
        <v>2001</v>
      </c>
      <c r="E22" s="138">
        <v>2002</v>
      </c>
      <c r="F22" s="138">
        <v>2003</v>
      </c>
      <c r="G22" s="138">
        <v>2004</v>
      </c>
      <c r="H22" s="138">
        <v>2005</v>
      </c>
      <c r="I22" s="138">
        <v>2006</v>
      </c>
      <c r="J22" s="138">
        <v>2007</v>
      </c>
      <c r="K22" s="138">
        <v>2008</v>
      </c>
      <c r="L22" s="138">
        <v>2009</v>
      </c>
      <c r="M22" s="138">
        <v>2010</v>
      </c>
      <c r="N22" s="138">
        <v>2011</v>
      </c>
      <c r="O22" s="138">
        <v>2012</v>
      </c>
      <c r="P22" s="141">
        <v>2013</v>
      </c>
    </row>
    <row r="23" spans="1:17" ht="15" customHeight="1" thickBot="1" x14ac:dyDescent="0.3">
      <c r="A23" s="139" t="s">
        <v>98</v>
      </c>
      <c r="B23" s="145"/>
      <c r="C23" s="298"/>
      <c r="D23" s="261"/>
      <c r="E23" s="261">
        <v>80.3</v>
      </c>
      <c r="F23" s="261">
        <v>81.400000000000006</v>
      </c>
      <c r="G23" s="261">
        <v>81.681607843110015</v>
      </c>
      <c r="H23" s="261">
        <v>82.733045210500791</v>
      </c>
      <c r="I23" s="261">
        <v>83.623283578967389</v>
      </c>
      <c r="J23" s="261">
        <v>84.919660976862957</v>
      </c>
      <c r="K23" s="261">
        <v>85.774999999999991</v>
      </c>
      <c r="L23" s="261">
        <f>(SUM(L24:L31))/8</f>
        <v>86.380105177063299</v>
      </c>
      <c r="M23" s="261">
        <v>85.344634966622479</v>
      </c>
      <c r="N23" s="261">
        <v>84.979524498480316</v>
      </c>
      <c r="O23" s="262">
        <f>(SUM(O24:O31))/8</f>
        <v>85.736659965192004</v>
      </c>
      <c r="P23" s="263">
        <f>(SUM(P24:P31))/8</f>
        <v>86.310920119879654</v>
      </c>
      <c r="Q23" s="412"/>
    </row>
    <row r="24" spans="1:17" ht="15" customHeight="1" x14ac:dyDescent="0.2">
      <c r="A24" s="142"/>
      <c r="B24" s="146" t="s">
        <v>64</v>
      </c>
      <c r="C24" s="285">
        <v>85.2</v>
      </c>
      <c r="D24" s="264">
        <v>85</v>
      </c>
      <c r="E24" s="264">
        <v>86.8</v>
      </c>
      <c r="F24" s="264">
        <v>85.4</v>
      </c>
      <c r="G24" s="264">
        <v>87.8</v>
      </c>
      <c r="H24" s="264">
        <v>88.2</v>
      </c>
      <c r="I24" s="264">
        <v>87.9</v>
      </c>
      <c r="J24" s="299">
        <v>83.5</v>
      </c>
      <c r="K24" s="264">
        <v>86.5</v>
      </c>
      <c r="L24" s="287">
        <v>86.2</v>
      </c>
      <c r="M24" s="287">
        <v>87.2</v>
      </c>
      <c r="N24" s="287">
        <v>87.3</v>
      </c>
      <c r="O24" s="288">
        <v>87.4</v>
      </c>
      <c r="P24" s="289">
        <f>Tables1_2_3!E99</f>
        <v>88.4</v>
      </c>
    </row>
    <row r="25" spans="1:17" ht="15" customHeight="1" x14ac:dyDescent="0.2">
      <c r="A25" s="135"/>
      <c r="B25" s="147" t="s">
        <v>65</v>
      </c>
      <c r="C25" s="290">
        <v>77.482010537701939</v>
      </c>
      <c r="D25" s="267">
        <v>80.143255564605781</v>
      </c>
      <c r="E25" s="267">
        <v>79.137347215148537</v>
      </c>
      <c r="F25" s="267">
        <v>80.928125216069901</v>
      </c>
      <c r="G25" s="267">
        <v>77.980738685998503</v>
      </c>
      <c r="H25" s="267">
        <v>76.396743247714411</v>
      </c>
      <c r="I25" s="267">
        <v>77.825869999999995</v>
      </c>
      <c r="J25" s="267">
        <v>77.660520000000005</v>
      </c>
      <c r="K25" s="267">
        <v>77.900000000000006</v>
      </c>
      <c r="L25" s="267">
        <v>80</v>
      </c>
      <c r="M25" s="267">
        <v>76.5</v>
      </c>
      <c r="N25" s="267">
        <v>78.40719</v>
      </c>
      <c r="O25" s="268">
        <v>78.436999999999998</v>
      </c>
      <c r="P25" s="289">
        <f>Tables1_2_3!F99</f>
        <v>80.7</v>
      </c>
    </row>
    <row r="26" spans="1:17" ht="15" customHeight="1" x14ac:dyDescent="0.2">
      <c r="A26" s="135"/>
      <c r="B26" s="147" t="s">
        <v>19</v>
      </c>
      <c r="C26" s="290">
        <f>(79.5+82.7)/2</f>
        <v>81.099999999999994</v>
      </c>
      <c r="D26" s="267">
        <v>83.2</v>
      </c>
      <c r="E26" s="267">
        <v>84.5</v>
      </c>
      <c r="F26" s="267">
        <v>84.8</v>
      </c>
      <c r="G26" s="267">
        <v>84.4</v>
      </c>
      <c r="H26" s="267">
        <v>85.1</v>
      </c>
      <c r="I26" s="267">
        <v>85.7</v>
      </c>
      <c r="J26" s="267">
        <v>89.85</v>
      </c>
      <c r="K26" s="267">
        <v>89.9</v>
      </c>
      <c r="L26" s="292">
        <v>90.17</v>
      </c>
      <c r="M26" s="292">
        <v>89.06</v>
      </c>
      <c r="N26" s="292">
        <v>89.41</v>
      </c>
      <c r="O26" s="293">
        <v>89.5</v>
      </c>
      <c r="P26" s="291">
        <f>Tables1_2_3!G99</f>
        <v>90.08</v>
      </c>
    </row>
    <row r="27" spans="1:17" ht="15" customHeight="1" x14ac:dyDescent="0.2">
      <c r="A27" s="135"/>
      <c r="B27" s="147" t="s">
        <v>13</v>
      </c>
      <c r="C27" s="290">
        <v>86.8</v>
      </c>
      <c r="D27" s="267">
        <v>87.6</v>
      </c>
      <c r="E27" s="267">
        <v>87.8</v>
      </c>
      <c r="F27" s="267">
        <v>87.3</v>
      </c>
      <c r="G27" s="267">
        <v>87.5</v>
      </c>
      <c r="H27" s="267">
        <v>89</v>
      </c>
      <c r="I27" s="267">
        <v>86.7</v>
      </c>
      <c r="J27" s="267">
        <v>88.6</v>
      </c>
      <c r="K27" s="267">
        <v>88.2</v>
      </c>
      <c r="L27" s="267">
        <v>89.7</v>
      </c>
      <c r="M27" s="267">
        <v>86.2</v>
      </c>
      <c r="N27" s="267">
        <v>82.7</v>
      </c>
      <c r="O27" s="268">
        <v>85.537790697674396</v>
      </c>
      <c r="P27" s="291">
        <f>Tables1_2_3!H99</f>
        <v>85.630372492836699</v>
      </c>
    </row>
    <row r="28" spans="1:17" ht="15" customHeight="1" x14ac:dyDescent="0.2">
      <c r="A28" s="135"/>
      <c r="B28" s="147" t="s">
        <v>15</v>
      </c>
      <c r="C28" s="290">
        <v>84.877862108552833</v>
      </c>
      <c r="D28" s="267">
        <v>81.067556296914105</v>
      </c>
      <c r="E28" s="267">
        <v>65.900000000000006</v>
      </c>
      <c r="F28" s="267">
        <v>72.8</v>
      </c>
      <c r="G28" s="267">
        <v>78.2</v>
      </c>
      <c r="H28" s="267">
        <v>84.5</v>
      </c>
      <c r="I28" s="267">
        <v>87.4</v>
      </c>
      <c r="J28" s="267">
        <v>86.16</v>
      </c>
      <c r="K28" s="267">
        <v>84.6</v>
      </c>
      <c r="L28" s="267">
        <v>86.194000000000003</v>
      </c>
      <c r="M28" s="267">
        <v>86.1</v>
      </c>
      <c r="N28" s="267">
        <v>85.5</v>
      </c>
      <c r="O28" s="268">
        <v>87.35</v>
      </c>
      <c r="P28" s="291">
        <f>Tables1_2_3!I99</f>
        <v>87.4</v>
      </c>
    </row>
    <row r="29" spans="1:17" ht="15" customHeight="1" x14ac:dyDescent="0.2">
      <c r="A29" s="135"/>
      <c r="B29" s="147" t="s">
        <v>104</v>
      </c>
      <c r="C29" s="290">
        <v>71.3</v>
      </c>
      <c r="D29" s="267">
        <v>74.8</v>
      </c>
      <c r="E29" s="267">
        <v>76.2</v>
      </c>
      <c r="F29" s="267">
        <v>78.289164467262012</v>
      </c>
      <c r="G29" s="267">
        <v>79.534934979061063</v>
      </c>
      <c r="H29" s="267">
        <v>79.778881025316011</v>
      </c>
      <c r="I29" s="267">
        <v>81.45198563657695</v>
      </c>
      <c r="J29" s="267">
        <v>84.215258155664003</v>
      </c>
      <c r="K29" s="267">
        <v>85.3</v>
      </c>
      <c r="L29" s="267">
        <v>86.540569062791732</v>
      </c>
      <c r="M29" s="267">
        <v>87.262614223281687</v>
      </c>
      <c r="N29" s="267">
        <v>84.716157205240165</v>
      </c>
      <c r="O29" s="268">
        <v>87.394676012228771</v>
      </c>
      <c r="P29" s="291">
        <f>Tables1_2_3!J99</f>
        <v>87.210869486030674</v>
      </c>
    </row>
    <row r="30" spans="1:17" ht="15" customHeight="1" x14ac:dyDescent="0.2">
      <c r="A30" s="135"/>
      <c r="B30" s="147" t="s">
        <v>180</v>
      </c>
      <c r="C30" s="290">
        <v>74</v>
      </c>
      <c r="D30" s="267">
        <v>77.308707124010553</v>
      </c>
      <c r="E30" s="267">
        <v>78.478241036401784</v>
      </c>
      <c r="F30" s="267">
        <v>78.7</v>
      </c>
      <c r="G30" s="267">
        <v>78.94885560892908</v>
      </c>
      <c r="H30" s="267">
        <v>81.170395869191054</v>
      </c>
      <c r="I30" s="267">
        <v>83.894884257352331</v>
      </c>
      <c r="J30" s="267">
        <v>84.577033101757252</v>
      </c>
      <c r="K30" s="267">
        <v>85.9</v>
      </c>
      <c r="L30" s="267">
        <v>86.178988326848255</v>
      </c>
      <c r="M30" s="267">
        <v>84.344465509698125</v>
      </c>
      <c r="N30" s="267">
        <v>83.772848782602409</v>
      </c>
      <c r="O30" s="268">
        <v>83.15381301163292</v>
      </c>
      <c r="P30" s="291">
        <f>Tables1_2_3!K99</f>
        <v>83.286118980169974</v>
      </c>
    </row>
    <row r="31" spans="1:17" ht="15" customHeight="1" x14ac:dyDescent="0.2">
      <c r="A31" s="135"/>
      <c r="B31" s="147" t="s">
        <v>24</v>
      </c>
      <c r="C31" s="290">
        <v>80.3</v>
      </c>
      <c r="D31" s="267">
        <v>81.099999999999994</v>
      </c>
      <c r="E31" s="267">
        <v>85.5</v>
      </c>
      <c r="F31" s="267">
        <v>84.4</v>
      </c>
      <c r="G31" s="267">
        <v>83.5</v>
      </c>
      <c r="H31" s="267">
        <v>83.6</v>
      </c>
      <c r="I31" s="267">
        <v>84.35528231677722</v>
      </c>
      <c r="J31" s="267">
        <v>84.794476557482341</v>
      </c>
      <c r="K31" s="267">
        <v>87.9</v>
      </c>
      <c r="L31" s="267">
        <v>86.05728402686637</v>
      </c>
      <c r="M31" s="267">
        <v>86.09</v>
      </c>
      <c r="N31" s="267">
        <v>88.03</v>
      </c>
      <c r="O31" s="268">
        <v>87.12</v>
      </c>
      <c r="P31" s="291">
        <f>Tables1_2_3!L99</f>
        <v>87.78</v>
      </c>
    </row>
    <row r="32" spans="1:17" ht="15" customHeight="1" x14ac:dyDescent="0.2">
      <c r="A32" s="136" t="s">
        <v>14</v>
      </c>
      <c r="B32" s="148"/>
      <c r="C32" s="290">
        <v>85.9</v>
      </c>
      <c r="D32" s="267">
        <v>85.558982266769462</v>
      </c>
      <c r="E32" s="267">
        <v>85.299618463379971</v>
      </c>
      <c r="F32" s="267">
        <v>84.8</v>
      </c>
      <c r="G32" s="267">
        <v>86.442389868697063</v>
      </c>
      <c r="H32" s="267">
        <v>86.238877997285485</v>
      </c>
      <c r="I32" s="267">
        <v>85.763293310463112</v>
      </c>
      <c r="J32" s="267">
        <v>85.842728699871557</v>
      </c>
      <c r="K32" s="267">
        <v>86.8</v>
      </c>
      <c r="L32" s="267">
        <v>86.264680607275864</v>
      </c>
      <c r="M32" s="267">
        <v>85.981626403538613</v>
      </c>
      <c r="N32" s="267">
        <v>85.943084050297813</v>
      </c>
      <c r="O32" s="268">
        <v>86.588356783270953</v>
      </c>
      <c r="P32" s="291">
        <f>Tables1_2_3!M99</f>
        <v>86.0063197265751</v>
      </c>
    </row>
    <row r="33" spans="1:17" ht="15" customHeight="1" x14ac:dyDescent="0.2">
      <c r="A33" s="136" t="s">
        <v>23</v>
      </c>
      <c r="B33" s="148"/>
      <c r="C33" s="290">
        <v>43</v>
      </c>
      <c r="D33" s="267">
        <v>58.61</v>
      </c>
      <c r="E33" s="267">
        <v>61.12</v>
      </c>
      <c r="F33" s="267">
        <v>64.838007078682281</v>
      </c>
      <c r="G33" s="267">
        <v>61.718542165469536</v>
      </c>
      <c r="H33" s="267">
        <v>66.415335463258785</v>
      </c>
      <c r="I33" s="267">
        <v>70.547436215011146</v>
      </c>
      <c r="J33" s="267">
        <v>77.8</v>
      </c>
      <c r="K33" s="294">
        <v>79.099999999999994</v>
      </c>
      <c r="L33" s="294">
        <v>80.7</v>
      </c>
      <c r="M33" s="294">
        <v>84.643274853801159</v>
      </c>
      <c r="N33" s="294">
        <v>84.315084315084306</v>
      </c>
      <c r="O33" s="295">
        <v>85.2</v>
      </c>
      <c r="P33" s="291">
        <f>Tables1_2_3!N99</f>
        <v>80.5</v>
      </c>
    </row>
    <row r="34" spans="1:17" ht="15" customHeight="1" thickBot="1" x14ac:dyDescent="0.25">
      <c r="A34" s="598" t="s">
        <v>20</v>
      </c>
      <c r="B34" s="599"/>
      <c r="C34" s="296"/>
      <c r="D34" s="270"/>
      <c r="E34" s="270">
        <v>81.900000000000006</v>
      </c>
      <c r="F34" s="270">
        <v>80.942562592047125</v>
      </c>
      <c r="G34" s="270">
        <v>82.9</v>
      </c>
      <c r="H34" s="270">
        <v>85</v>
      </c>
      <c r="I34" s="270">
        <v>82.6</v>
      </c>
      <c r="J34" s="270">
        <v>85.1</v>
      </c>
      <c r="K34" s="270">
        <v>82.7</v>
      </c>
      <c r="L34" s="270">
        <v>87.2</v>
      </c>
      <c r="M34" s="270">
        <v>87.5</v>
      </c>
      <c r="N34" s="270">
        <v>88.7</v>
      </c>
      <c r="O34" s="272">
        <v>86</v>
      </c>
      <c r="P34" s="297">
        <f>Tables1_2_3!O99</f>
        <v>87.1</v>
      </c>
    </row>
    <row r="35" spans="1:17" ht="15" customHeight="1" thickBot="1" x14ac:dyDescent="0.3">
      <c r="A35" s="139" t="s">
        <v>21</v>
      </c>
      <c r="B35" s="149"/>
      <c r="C35" s="298">
        <v>77.25815517571273</v>
      </c>
      <c r="D35" s="261">
        <v>81.468684513136594</v>
      </c>
      <c r="E35" s="261">
        <v>79.286424124981821</v>
      </c>
      <c r="F35" s="261">
        <v>80.249782011499278</v>
      </c>
      <c r="G35" s="261">
        <v>80.516283551846399</v>
      </c>
      <c r="H35" s="261">
        <v>81.854301696254282</v>
      </c>
      <c r="I35" s="261">
        <v>82.626690144681717</v>
      </c>
      <c r="J35" s="261">
        <v>84.372728774070481</v>
      </c>
      <c r="K35" s="261">
        <v>84.981818181818184</v>
      </c>
      <c r="L35" s="261">
        <f>(SUM(L24:L34))/11</f>
        <v>85.927774729434759</v>
      </c>
      <c r="M35" s="261">
        <v>85.534725544574499</v>
      </c>
      <c r="N35" s="261">
        <v>85.344942213929514</v>
      </c>
      <c r="O35" s="262">
        <f>(SUM(O24:O34))/11</f>
        <v>85.789239682255186</v>
      </c>
      <c r="P35" s="263">
        <f>(SUM(P24:P34))/11</f>
        <v>85.826698244146584</v>
      </c>
      <c r="Q35" s="412"/>
    </row>
    <row r="37" spans="1:17" x14ac:dyDescent="0.2">
      <c r="A37" s="5">
        <v>1</v>
      </c>
      <c r="B37" s="5" t="s">
        <v>59</v>
      </c>
    </row>
    <row r="38" spans="1:17" x14ac:dyDescent="0.2">
      <c r="A38" s="5">
        <v>2</v>
      </c>
      <c r="B38" s="5" t="s">
        <v>105</v>
      </c>
    </row>
    <row r="39" spans="1:17" x14ac:dyDescent="0.2">
      <c r="A39" s="5">
        <v>3</v>
      </c>
      <c r="B39" s="5" t="s">
        <v>73</v>
      </c>
    </row>
    <row r="40" spans="1:17" x14ac:dyDescent="0.2">
      <c r="A40" s="5">
        <v>4</v>
      </c>
      <c r="B40" s="5" t="s">
        <v>178</v>
      </c>
    </row>
    <row r="41" spans="1:17" x14ac:dyDescent="0.2">
      <c r="A41" s="5">
        <v>6</v>
      </c>
      <c r="B41" s="5" t="s">
        <v>74</v>
      </c>
    </row>
    <row r="42" spans="1:17" x14ac:dyDescent="0.2">
      <c r="A42" s="5">
        <v>8</v>
      </c>
      <c r="B42" s="5" t="s">
        <v>8</v>
      </c>
    </row>
    <row r="43" spans="1:17" x14ac:dyDescent="0.2">
      <c r="A43" s="5">
        <v>9</v>
      </c>
      <c r="B43" s="5" t="s">
        <v>2</v>
      </c>
    </row>
  </sheetData>
  <mergeCells count="4">
    <mergeCell ref="A17:B17"/>
    <mergeCell ref="A34:B34"/>
    <mergeCell ref="C4:P4"/>
    <mergeCell ref="C21:P21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43"/>
  <sheetViews>
    <sheetView showGridLines="0" zoomScale="85" zoomScaleNormal="85" workbookViewId="0">
      <selection activeCell="R18" sqref="R18"/>
    </sheetView>
  </sheetViews>
  <sheetFormatPr defaultRowHeight="12.75" x14ac:dyDescent="0.2"/>
  <cols>
    <col min="1" max="1" width="2.7109375" customWidth="1"/>
    <col min="2" max="2" width="23.5703125" customWidth="1"/>
  </cols>
  <sheetData>
    <row r="1" spans="1:29" ht="20.25" x14ac:dyDescent="0.3">
      <c r="A1" s="10" t="s">
        <v>275</v>
      </c>
      <c r="C1" s="2" t="s">
        <v>86</v>
      </c>
    </row>
    <row r="2" spans="1:29" ht="20.25" x14ac:dyDescent="0.3">
      <c r="A2" s="10"/>
      <c r="E2" s="37"/>
      <c r="K2" s="412"/>
    </row>
    <row r="3" spans="1:29" ht="21" thickBot="1" x14ac:dyDescent="0.35">
      <c r="A3" s="10" t="s">
        <v>87</v>
      </c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1:29" ht="18" customHeight="1" thickBot="1" x14ac:dyDescent="0.3">
      <c r="A4" s="134" t="s">
        <v>12</v>
      </c>
      <c r="B4" s="151"/>
      <c r="C4" s="600" t="s">
        <v>61</v>
      </c>
      <c r="D4" s="601"/>
      <c r="E4" s="601"/>
      <c r="F4" s="601"/>
      <c r="G4" s="601"/>
      <c r="H4" s="601"/>
      <c r="I4" s="601"/>
      <c r="J4" s="601"/>
      <c r="K4" s="601"/>
      <c r="L4" s="602"/>
      <c r="M4" s="602"/>
      <c r="N4" s="602"/>
      <c r="O4" s="602"/>
      <c r="P4" s="603"/>
    </row>
    <row r="5" spans="1:29" ht="15" customHeight="1" thickBot="1" x14ac:dyDescent="0.3">
      <c r="A5" s="137"/>
      <c r="B5" s="144"/>
      <c r="C5" s="138">
        <v>2000</v>
      </c>
      <c r="D5" s="138">
        <v>2001</v>
      </c>
      <c r="E5" s="138">
        <v>2002</v>
      </c>
      <c r="F5" s="138">
        <v>2003</v>
      </c>
      <c r="G5" s="138">
        <v>2004</v>
      </c>
      <c r="H5" s="138">
        <v>2005</v>
      </c>
      <c r="I5" s="138">
        <v>2006</v>
      </c>
      <c r="J5" s="138">
        <v>2007</v>
      </c>
      <c r="K5" s="138">
        <v>2008</v>
      </c>
      <c r="L5" s="138">
        <v>2009</v>
      </c>
      <c r="M5" s="138">
        <v>2010</v>
      </c>
      <c r="N5" s="138">
        <v>2011</v>
      </c>
      <c r="O5" s="138">
        <v>2012</v>
      </c>
      <c r="P5" s="141">
        <v>2013</v>
      </c>
    </row>
    <row r="6" spans="1:29" ht="15" customHeight="1" thickBot="1" x14ac:dyDescent="0.3">
      <c r="A6" s="150" t="s">
        <v>58</v>
      </c>
      <c r="B6" s="302"/>
      <c r="C6" s="281"/>
      <c r="D6" s="282"/>
      <c r="E6" s="282">
        <v>0.59</v>
      </c>
      <c r="F6" s="282">
        <v>0.57999999999999996</v>
      </c>
      <c r="G6" s="282">
        <v>0.59015724682332016</v>
      </c>
      <c r="H6" s="282">
        <v>0.56504578646038173</v>
      </c>
      <c r="I6" s="282">
        <v>0.54344449181186283</v>
      </c>
      <c r="J6" s="282">
        <v>0.53852780869949379</v>
      </c>
      <c r="K6" s="282">
        <v>0.53625</v>
      </c>
      <c r="L6" s="282">
        <f>(SUM(L7:L14))/8</f>
        <v>0.52847825573979879</v>
      </c>
      <c r="M6" s="282">
        <f>(SUM(M7:M14))/8</f>
        <v>0.51097284889179906</v>
      </c>
      <c r="N6" s="282">
        <f>(SUM(N7:N14))/8</f>
        <v>0.49332881153772623</v>
      </c>
      <c r="O6" s="283">
        <f>(SUM(O7:O14))/8</f>
        <v>0.49814290529552108</v>
      </c>
      <c r="P6" s="284">
        <f>(SUM(P7:P14))/7</f>
        <v>0.57442950384329483</v>
      </c>
      <c r="Q6" s="412"/>
      <c r="AC6" s="18"/>
    </row>
    <row r="7" spans="1:29" ht="15" customHeight="1" x14ac:dyDescent="0.2">
      <c r="A7" s="142"/>
      <c r="B7" s="146" t="s">
        <v>68</v>
      </c>
      <c r="C7" s="285">
        <v>0.65900000000000003</v>
      </c>
      <c r="D7" s="264">
        <v>0.63500000000000001</v>
      </c>
      <c r="E7" s="264">
        <v>0.6</v>
      </c>
      <c r="F7" s="264">
        <v>0.64</v>
      </c>
      <c r="G7" s="264">
        <v>0.6</v>
      </c>
      <c r="H7" s="264">
        <v>0.5</v>
      </c>
      <c r="I7" s="264">
        <v>0.54</v>
      </c>
      <c r="J7" s="264">
        <v>0.54</v>
      </c>
      <c r="K7" s="286">
        <v>0.54</v>
      </c>
      <c r="L7" s="287">
        <v>0.53</v>
      </c>
      <c r="M7" s="287">
        <v>0.51</v>
      </c>
      <c r="N7" s="287">
        <v>0.49</v>
      </c>
      <c r="O7" s="288">
        <v>0.51</v>
      </c>
      <c r="P7" s="289">
        <f>Tables1_2_3!E122</f>
        <v>0.48775822494261667</v>
      </c>
    </row>
    <row r="8" spans="1:29" ht="15" customHeight="1" x14ac:dyDescent="0.2">
      <c r="A8" s="135"/>
      <c r="B8" s="147" t="s">
        <v>69</v>
      </c>
      <c r="C8" s="290">
        <v>0.65681213231445623</v>
      </c>
      <c r="D8" s="267">
        <v>0.61961882311108685</v>
      </c>
      <c r="E8" s="267">
        <v>0.60951110231798888</v>
      </c>
      <c r="F8" s="267">
        <v>0.59071477367271352</v>
      </c>
      <c r="G8" s="267">
        <v>0.60940395522902369</v>
      </c>
      <c r="H8" s="267">
        <v>0.56610173798121777</v>
      </c>
      <c r="I8" s="267">
        <v>0.53289621348277516</v>
      </c>
      <c r="J8" s="267">
        <v>0.52419400000000005</v>
      </c>
      <c r="K8" s="267">
        <v>0.56999999999999995</v>
      </c>
      <c r="L8" s="267">
        <v>0.57999999999999996</v>
      </c>
      <c r="M8" s="267">
        <v>0.53720639999999997</v>
      </c>
      <c r="N8" s="267">
        <v>0.5</v>
      </c>
      <c r="O8" s="268">
        <v>0.52200000000000002</v>
      </c>
      <c r="P8" s="523">
        <v>0.57999999999999996</v>
      </c>
    </row>
    <row r="9" spans="1:29" ht="15" customHeight="1" x14ac:dyDescent="0.2">
      <c r="A9" s="135"/>
      <c r="B9" s="147" t="s">
        <v>41</v>
      </c>
      <c r="C9" s="290">
        <v>0.68099999999999994</v>
      </c>
      <c r="D9" s="267">
        <v>0.64300000000000002</v>
      </c>
      <c r="E9" s="267">
        <v>0.627</v>
      </c>
      <c r="F9" s="267">
        <v>0.58099999999999996</v>
      </c>
      <c r="G9" s="267">
        <v>0.6</v>
      </c>
      <c r="H9" s="267">
        <v>0.57999999999999996</v>
      </c>
      <c r="I9" s="267">
        <v>0.56999999999999995</v>
      </c>
      <c r="J9" s="267">
        <v>0.56999999999999995</v>
      </c>
      <c r="K9" s="300">
        <v>0.56000000000000005</v>
      </c>
      <c r="L9" s="300">
        <v>0.55000000000000004</v>
      </c>
      <c r="M9" s="300">
        <v>0.53</v>
      </c>
      <c r="N9" s="300">
        <v>0.5</v>
      </c>
      <c r="O9" s="301">
        <v>0.5</v>
      </c>
      <c r="P9" s="291">
        <f>Tables1_2_3!G122</f>
        <v>0.51</v>
      </c>
    </row>
    <row r="10" spans="1:29" ht="15" customHeight="1" x14ac:dyDescent="0.2">
      <c r="A10" s="135"/>
      <c r="B10" s="147" t="s">
        <v>13</v>
      </c>
      <c r="C10" s="290">
        <v>0.53600000000000003</v>
      </c>
      <c r="D10" s="267">
        <v>0.55200000000000005</v>
      </c>
      <c r="E10" s="267">
        <v>0.52600000000000002</v>
      </c>
      <c r="F10" s="267">
        <v>0.53600000000000003</v>
      </c>
      <c r="G10" s="267">
        <v>0.54</v>
      </c>
      <c r="H10" s="267">
        <v>0.53</v>
      </c>
      <c r="I10" s="267">
        <v>0.5</v>
      </c>
      <c r="J10" s="267">
        <v>0.51</v>
      </c>
      <c r="K10" s="267">
        <v>0.5</v>
      </c>
      <c r="L10" s="267">
        <v>0.47</v>
      </c>
      <c r="M10" s="267">
        <v>0.46</v>
      </c>
      <c r="N10" s="267">
        <v>0.45</v>
      </c>
      <c r="O10" s="268">
        <v>0.49</v>
      </c>
      <c r="P10" s="291">
        <f>Tables1_2_3!H122</f>
        <v>0.48464020199186397</v>
      </c>
    </row>
    <row r="11" spans="1:29" ht="15" customHeight="1" x14ac:dyDescent="0.2">
      <c r="A11" s="135"/>
      <c r="B11" s="147" t="s">
        <v>15</v>
      </c>
      <c r="C11" s="290">
        <v>0.63018867924528299</v>
      </c>
      <c r="D11" s="267">
        <v>0.57999999999999996</v>
      </c>
      <c r="E11" s="267">
        <v>0.56899999999999995</v>
      </c>
      <c r="F11" s="267">
        <v>0.53</v>
      </c>
      <c r="G11" s="267">
        <v>0.53</v>
      </c>
      <c r="H11" s="267">
        <v>0.53</v>
      </c>
      <c r="I11" s="267">
        <v>0.5</v>
      </c>
      <c r="J11" s="267">
        <v>0.51</v>
      </c>
      <c r="K11" s="267">
        <v>0.5</v>
      </c>
      <c r="L11" s="267">
        <v>0.49159999999999998</v>
      </c>
      <c r="M11" s="267">
        <v>0.5</v>
      </c>
      <c r="N11" s="267">
        <v>0.5</v>
      </c>
      <c r="O11" s="268">
        <v>0.48</v>
      </c>
      <c r="P11" s="291">
        <f>Tables1_2_3!I122</f>
        <v>0.48</v>
      </c>
    </row>
    <row r="12" spans="1:29" ht="15" customHeight="1" x14ac:dyDescent="0.2">
      <c r="A12" s="135"/>
      <c r="B12" s="147" t="s">
        <v>70</v>
      </c>
      <c r="C12" s="290">
        <v>0.63100000000000001</v>
      </c>
      <c r="D12" s="267">
        <v>0.629</v>
      </c>
      <c r="E12" s="267">
        <v>0.6</v>
      </c>
      <c r="F12" s="267" t="s">
        <v>10</v>
      </c>
      <c r="G12" s="267">
        <v>0.61522733187107326</v>
      </c>
      <c r="H12" s="267">
        <v>0.60338414411786156</v>
      </c>
      <c r="I12" s="267">
        <v>0.59483252218723159</v>
      </c>
      <c r="J12" s="267">
        <v>0.56118957803316083</v>
      </c>
      <c r="K12" s="267">
        <v>0.55000000000000004</v>
      </c>
      <c r="L12" s="267">
        <v>0.52758307907973945</v>
      </c>
      <c r="M12" s="267">
        <v>0.50629601319547812</v>
      </c>
      <c r="N12" s="267">
        <v>0.48490587477747055</v>
      </c>
      <c r="O12" s="268">
        <v>0.48034608786454835</v>
      </c>
      <c r="P12" s="291">
        <f>Tables1_2_3!J122</f>
        <v>0.47621774453312338</v>
      </c>
    </row>
    <row r="13" spans="1:29" ht="15" customHeight="1" x14ac:dyDescent="0.2">
      <c r="A13" s="135"/>
      <c r="B13" s="147" t="s">
        <v>22</v>
      </c>
      <c r="C13" s="290">
        <v>0.68</v>
      </c>
      <c r="D13" s="267">
        <v>0.63780663780663782</v>
      </c>
      <c r="E13" s="267">
        <v>0.61728510162222638</v>
      </c>
      <c r="F13" s="267">
        <v>0.61099999999999999</v>
      </c>
      <c r="G13" s="267">
        <v>0.63048368953880762</v>
      </c>
      <c r="H13" s="267">
        <v>0.63308243402557363</v>
      </c>
      <c r="I13" s="267">
        <v>0.56533688681602401</v>
      </c>
      <c r="J13" s="267">
        <v>0.53952521780832863</v>
      </c>
      <c r="K13" s="267">
        <v>0.53</v>
      </c>
      <c r="L13" s="267">
        <v>0.52917842703486151</v>
      </c>
      <c r="M13" s="267">
        <v>0.52428037793891458</v>
      </c>
      <c r="N13" s="267">
        <v>0.49172461752433938</v>
      </c>
      <c r="O13" s="268">
        <v>0.50279715449962015</v>
      </c>
      <c r="P13" s="291">
        <f>Tables1_2_3!K122</f>
        <v>0.5023903554354604</v>
      </c>
    </row>
    <row r="14" spans="1:29" ht="15" customHeight="1" x14ac:dyDescent="0.2">
      <c r="A14" s="135"/>
      <c r="B14" s="147" t="s">
        <v>24</v>
      </c>
      <c r="C14" s="290">
        <v>0.61499999999999999</v>
      </c>
      <c r="D14" s="267">
        <v>0.56289999999999996</v>
      </c>
      <c r="E14" s="267">
        <v>0.56000000000000005</v>
      </c>
      <c r="F14" s="267">
        <v>0.59</v>
      </c>
      <c r="G14" s="267">
        <v>0.56999999999999995</v>
      </c>
      <c r="H14" s="267">
        <v>0.56899999999999995</v>
      </c>
      <c r="I14" s="267">
        <v>0.54488971730351043</v>
      </c>
      <c r="J14" s="267">
        <v>0.55331367375446217</v>
      </c>
      <c r="K14" s="267">
        <v>0.54</v>
      </c>
      <c r="L14" s="267">
        <v>0.5494645398037894</v>
      </c>
      <c r="M14" s="267">
        <v>0.52</v>
      </c>
      <c r="N14" s="267">
        <v>0.53</v>
      </c>
      <c r="O14" s="268">
        <v>0.5</v>
      </c>
      <c r="P14" s="291">
        <f>Tables1_2_3!L122</f>
        <v>0.5</v>
      </c>
    </row>
    <row r="15" spans="1:29" ht="15" customHeight="1" x14ac:dyDescent="0.2">
      <c r="A15" s="136" t="s">
        <v>14</v>
      </c>
      <c r="B15" s="148"/>
      <c r="C15" s="290">
        <v>0.621</v>
      </c>
      <c r="D15" s="267">
        <v>0.6143011019968514</v>
      </c>
      <c r="E15" s="267">
        <v>0.58963763509218059</v>
      </c>
      <c r="F15" s="267">
        <v>0.61499999999999999</v>
      </c>
      <c r="G15" s="267">
        <v>0.64327874303765897</v>
      </c>
      <c r="H15" s="267">
        <v>0.61099265576877515</v>
      </c>
      <c r="I15" s="267">
        <v>0.59924326028693042</v>
      </c>
      <c r="J15" s="267">
        <v>0.57695212203594626</v>
      </c>
      <c r="K15" s="267">
        <v>0.6</v>
      </c>
      <c r="L15" s="267">
        <v>0.58179221169748907</v>
      </c>
      <c r="M15" s="267">
        <v>0.56534842693325493</v>
      </c>
      <c r="N15" s="267">
        <v>0.54540299142269799</v>
      </c>
      <c r="O15" s="268">
        <v>0.53374064666712429</v>
      </c>
      <c r="P15" s="291">
        <f>Tables1_2_3!M122</f>
        <v>0.5492091995303543</v>
      </c>
    </row>
    <row r="16" spans="1:29" ht="15" customHeight="1" x14ac:dyDescent="0.2">
      <c r="A16" s="136" t="s">
        <v>23</v>
      </c>
      <c r="B16" s="148"/>
      <c r="C16" s="290">
        <v>0.59799999999999998</v>
      </c>
      <c r="D16" s="267">
        <v>0.60030000000000006</v>
      </c>
      <c r="E16" s="267">
        <v>0.5403</v>
      </c>
      <c r="F16" s="267">
        <v>0.55793772332822866</v>
      </c>
      <c r="G16" s="267">
        <v>0.5569089718402096</v>
      </c>
      <c r="H16" s="267">
        <v>0.52580412866058568</v>
      </c>
      <c r="I16" s="267">
        <v>0.50034168564920278</v>
      </c>
      <c r="J16" s="267">
        <v>0.5</v>
      </c>
      <c r="K16" s="294">
        <v>0.48</v>
      </c>
      <c r="L16" s="294">
        <v>0.49</v>
      </c>
      <c r="M16" s="294">
        <v>0.48429376083188908</v>
      </c>
      <c r="N16" s="294">
        <v>0.48281487926908856</v>
      </c>
      <c r="O16" s="295">
        <v>0.47</v>
      </c>
      <c r="P16" s="291">
        <f>Tables1_2_3!N122</f>
        <v>0.49</v>
      </c>
    </row>
    <row r="17" spans="1:17" ht="15" customHeight="1" thickBot="1" x14ac:dyDescent="0.25">
      <c r="A17" s="598" t="s">
        <v>66</v>
      </c>
      <c r="B17" s="599"/>
      <c r="C17" s="296"/>
      <c r="D17" s="270"/>
      <c r="E17" s="270">
        <v>0.61</v>
      </c>
      <c r="F17" s="270">
        <v>0.57292690921009504</v>
      </c>
      <c r="G17" s="270">
        <v>0.56999999999999995</v>
      </c>
      <c r="H17" s="270">
        <v>0.57999999999999996</v>
      </c>
      <c r="I17" s="270">
        <v>0.54</v>
      </c>
      <c r="J17" s="270">
        <v>0.56000000000000005</v>
      </c>
      <c r="K17" s="270">
        <v>0.52</v>
      </c>
      <c r="L17" s="270">
        <v>0.52</v>
      </c>
      <c r="M17" s="270">
        <v>0.5</v>
      </c>
      <c r="N17" s="270">
        <v>0.49</v>
      </c>
      <c r="O17" s="272">
        <v>0.52</v>
      </c>
      <c r="P17" s="297">
        <f>Tables1_2_3!O122</f>
        <v>0.5</v>
      </c>
    </row>
    <row r="18" spans="1:17" ht="15" customHeight="1" thickBot="1" x14ac:dyDescent="0.3">
      <c r="A18" s="139" t="s">
        <v>67</v>
      </c>
      <c r="B18" s="149"/>
      <c r="C18" s="298">
        <v>0.63715738993710691</v>
      </c>
      <c r="D18" s="261">
        <v>0.60762952740135123</v>
      </c>
      <c r="E18" s="261">
        <v>0.58683103061040054</v>
      </c>
      <c r="F18" s="261">
        <v>0.58318492113984766</v>
      </c>
      <c r="G18" s="261">
        <v>0.59013357802397926</v>
      </c>
      <c r="H18" s="261">
        <v>0.56685073854773294</v>
      </c>
      <c r="I18" s="261">
        <v>0.54421544768690799</v>
      </c>
      <c r="J18" s="261">
        <v>0.54047041742108159</v>
      </c>
      <c r="K18" s="261">
        <v>0.53545454545454529</v>
      </c>
      <c r="L18" s="261">
        <f>(SUM(L7:L17))/11</f>
        <v>0.52905620523780716</v>
      </c>
      <c r="M18" s="261">
        <f>(SUM(M7:M17))/11</f>
        <v>0.51249317989995791</v>
      </c>
      <c r="N18" s="261">
        <f>(SUM(N7:N17))/11</f>
        <v>0.49680439663578152</v>
      </c>
      <c r="O18" s="262">
        <f>(SUM(O7:O17))/11</f>
        <v>0.50080762627557196</v>
      </c>
      <c r="P18" s="263">
        <f>(SUM(P7:P17))/10</f>
        <v>0.55602157264334184</v>
      </c>
      <c r="Q18" s="412"/>
    </row>
    <row r="19" spans="1:17" x14ac:dyDescent="0.2">
      <c r="A19" s="1"/>
      <c r="B19" s="1"/>
      <c r="C19" s="1"/>
      <c r="D19" s="1"/>
      <c r="E19" s="1"/>
      <c r="F19" s="1"/>
      <c r="G19" s="26"/>
      <c r="H19" s="26"/>
      <c r="I19" s="26"/>
      <c r="J19" s="26"/>
      <c r="K19" s="1"/>
      <c r="L19" s="1"/>
      <c r="M19" s="1"/>
      <c r="N19" s="1"/>
    </row>
    <row r="20" spans="1:17" ht="21" thickBot="1" x14ac:dyDescent="0.35">
      <c r="A20" s="10" t="s">
        <v>88</v>
      </c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ht="18" customHeight="1" thickBot="1" x14ac:dyDescent="0.3">
      <c r="A21" s="134" t="s">
        <v>12</v>
      </c>
      <c r="B21" s="143"/>
      <c r="C21" s="600" t="s">
        <v>61</v>
      </c>
      <c r="D21" s="601"/>
      <c r="E21" s="601"/>
      <c r="F21" s="601"/>
      <c r="G21" s="601"/>
      <c r="H21" s="601"/>
      <c r="I21" s="601"/>
      <c r="J21" s="601"/>
      <c r="K21" s="601"/>
      <c r="L21" s="602"/>
      <c r="M21" s="602"/>
      <c r="N21" s="602"/>
      <c r="O21" s="602"/>
      <c r="P21" s="603"/>
    </row>
    <row r="22" spans="1:17" ht="15" customHeight="1" thickBot="1" x14ac:dyDescent="0.3">
      <c r="A22" s="137"/>
      <c r="B22" s="144"/>
      <c r="C22" s="138">
        <v>2000</v>
      </c>
      <c r="D22" s="138">
        <v>2001</v>
      </c>
      <c r="E22" s="138">
        <v>2002</v>
      </c>
      <c r="F22" s="138">
        <v>2003</v>
      </c>
      <c r="G22" s="138">
        <v>2004</v>
      </c>
      <c r="H22" s="138">
        <v>2005</v>
      </c>
      <c r="I22" s="138">
        <v>2006</v>
      </c>
      <c r="J22" s="138">
        <v>2007</v>
      </c>
      <c r="K22" s="138">
        <v>2008</v>
      </c>
      <c r="L22" s="138">
        <v>2009</v>
      </c>
      <c r="M22" s="138">
        <v>2010</v>
      </c>
      <c r="N22" s="138">
        <v>2011</v>
      </c>
      <c r="O22" s="138">
        <v>2012</v>
      </c>
      <c r="P22" s="141">
        <v>2013</v>
      </c>
    </row>
    <row r="23" spans="1:17" ht="15" customHeight="1" thickBot="1" x14ac:dyDescent="0.3">
      <c r="A23" s="139" t="s">
        <v>58</v>
      </c>
      <c r="B23" s="145"/>
      <c r="C23" s="298"/>
      <c r="D23" s="261"/>
      <c r="E23" s="261">
        <v>0.54</v>
      </c>
      <c r="F23" s="261">
        <v>0.54</v>
      </c>
      <c r="G23" s="261">
        <v>0.5506110210741636</v>
      </c>
      <c r="H23" s="261">
        <v>0.51181229461609112</v>
      </c>
      <c r="I23" s="261">
        <v>0.50815397127252837</v>
      </c>
      <c r="J23" s="261">
        <v>0.50579647656482785</v>
      </c>
      <c r="K23" s="261">
        <v>0.49625000000000002</v>
      </c>
      <c r="L23" s="261">
        <f>(SUM(L24:L31))/8</f>
        <v>0.49552777941240939</v>
      </c>
      <c r="M23" s="261">
        <f>(SUM(M24:M31))/8</f>
        <v>0.47514963668093857</v>
      </c>
      <c r="N23" s="261">
        <f>(SUM(N24:N31))/8</f>
        <v>0.45952537814645988</v>
      </c>
      <c r="O23" s="262">
        <f>(SUM(O24:O31))/8</f>
        <v>0.46119354394966428</v>
      </c>
      <c r="P23" s="263">
        <f>(SUM(P24:P31))/8</f>
        <v>0.46273272862242215</v>
      </c>
      <c r="Q23" s="412"/>
    </row>
    <row r="24" spans="1:17" ht="15" customHeight="1" x14ac:dyDescent="0.2">
      <c r="A24" s="142"/>
      <c r="B24" s="146" t="s">
        <v>68</v>
      </c>
      <c r="C24" s="285">
        <v>0.57700000000000007</v>
      </c>
      <c r="D24" s="264">
        <v>0.55799999999999994</v>
      </c>
      <c r="E24" s="264">
        <v>0.55000000000000004</v>
      </c>
      <c r="F24" s="264">
        <v>0.56999999999999995</v>
      </c>
      <c r="G24" s="264">
        <v>0.52</v>
      </c>
      <c r="H24" s="264">
        <v>0.45</v>
      </c>
      <c r="I24" s="264">
        <v>0.49</v>
      </c>
      <c r="J24" s="299">
        <v>0.54</v>
      </c>
      <c r="K24" s="264">
        <v>0.5</v>
      </c>
      <c r="L24" s="287">
        <v>0.49</v>
      </c>
      <c r="M24" s="287">
        <v>0.48</v>
      </c>
      <c r="N24" s="287">
        <v>0.47</v>
      </c>
      <c r="O24" s="288">
        <v>0.47</v>
      </c>
      <c r="P24" s="289">
        <f>Tables1_2_3!E123</f>
        <v>0.46391684322033899</v>
      </c>
    </row>
    <row r="25" spans="1:17" ht="15" customHeight="1" x14ac:dyDescent="0.2">
      <c r="A25" s="135"/>
      <c r="B25" s="147" t="s">
        <v>69</v>
      </c>
      <c r="C25" s="290">
        <v>0.59305870058271393</v>
      </c>
      <c r="D25" s="267">
        <v>0.58746157528947285</v>
      </c>
      <c r="E25" s="267">
        <v>0.55899300293829579</v>
      </c>
      <c r="F25" s="267">
        <v>0.55965070080729418</v>
      </c>
      <c r="G25" s="267">
        <v>0.56922574829816963</v>
      </c>
      <c r="H25" s="267">
        <v>0.52213685143354693</v>
      </c>
      <c r="I25" s="267">
        <v>0.51994985802724769</v>
      </c>
      <c r="J25" s="267">
        <v>0.50678840000000003</v>
      </c>
      <c r="K25" s="267">
        <v>0.54</v>
      </c>
      <c r="L25" s="267">
        <v>0.55000000000000004</v>
      </c>
      <c r="M25" s="267">
        <v>0.50388999999999995</v>
      </c>
      <c r="N25" s="267">
        <v>0.47</v>
      </c>
      <c r="O25" s="268">
        <v>0.48799999999999999</v>
      </c>
      <c r="P25" s="289">
        <f>Tables1_2_3!F123</f>
        <v>0.53</v>
      </c>
    </row>
    <row r="26" spans="1:17" ht="15" customHeight="1" x14ac:dyDescent="0.2">
      <c r="A26" s="135"/>
      <c r="B26" s="147" t="s">
        <v>41</v>
      </c>
      <c r="C26" s="290">
        <v>0.60899999999999999</v>
      </c>
      <c r="D26" s="267">
        <v>0.57899999999999996</v>
      </c>
      <c r="E26" s="267">
        <v>0.55700000000000005</v>
      </c>
      <c r="F26" s="267">
        <v>0.54899999999999993</v>
      </c>
      <c r="G26" s="267">
        <v>0.56999999999999995</v>
      </c>
      <c r="H26" s="267">
        <v>0.53</v>
      </c>
      <c r="I26" s="267">
        <v>0.53</v>
      </c>
      <c r="J26" s="267">
        <v>0.53</v>
      </c>
      <c r="K26" s="267">
        <v>0.53</v>
      </c>
      <c r="L26" s="292">
        <v>0.53</v>
      </c>
      <c r="M26" s="292">
        <v>0.49</v>
      </c>
      <c r="N26" s="292">
        <v>0.48</v>
      </c>
      <c r="O26" s="293">
        <v>0.48</v>
      </c>
      <c r="P26" s="291">
        <f>Tables1_2_3!G123</f>
        <v>0.47</v>
      </c>
    </row>
    <row r="27" spans="1:17" ht="15" customHeight="1" x14ac:dyDescent="0.2">
      <c r="A27" s="135"/>
      <c r="B27" s="147" t="s">
        <v>13</v>
      </c>
      <c r="C27" s="290">
        <v>0.54700000000000004</v>
      </c>
      <c r="D27" s="267">
        <v>0.48799999999999999</v>
      </c>
      <c r="E27" s="267">
        <v>0.50600000000000001</v>
      </c>
      <c r="F27" s="267">
        <v>0.49700000000000005</v>
      </c>
      <c r="G27" s="267">
        <v>0.5</v>
      </c>
      <c r="H27" s="267">
        <v>0.49</v>
      </c>
      <c r="I27" s="267">
        <v>0.46</v>
      </c>
      <c r="J27" s="267">
        <v>0.49</v>
      </c>
      <c r="K27" s="267">
        <v>0.46</v>
      </c>
      <c r="L27" s="267">
        <v>0.48</v>
      </c>
      <c r="M27" s="267">
        <v>0.43</v>
      </c>
      <c r="N27" s="267">
        <v>0.41</v>
      </c>
      <c r="O27" s="268">
        <v>0.44</v>
      </c>
      <c r="P27" s="291">
        <f>Tables1_2_3!H123</f>
        <v>0.42765042979942702</v>
      </c>
    </row>
    <row r="28" spans="1:17" ht="15" customHeight="1" x14ac:dyDescent="0.2">
      <c r="A28" s="135"/>
      <c r="B28" s="147" t="s">
        <v>15</v>
      </c>
      <c r="C28" s="290">
        <v>0.52611773710058041</v>
      </c>
      <c r="D28" s="267">
        <v>0.51</v>
      </c>
      <c r="E28" s="267">
        <v>0.48799999999999999</v>
      </c>
      <c r="F28" s="267">
        <v>0.47</v>
      </c>
      <c r="G28" s="267">
        <v>0.51</v>
      </c>
      <c r="H28" s="267">
        <v>0.49</v>
      </c>
      <c r="I28" s="267">
        <v>0.48</v>
      </c>
      <c r="J28" s="267">
        <v>0.46</v>
      </c>
      <c r="K28" s="267">
        <v>0.46</v>
      </c>
      <c r="L28" s="267">
        <v>0.45250000000000001</v>
      </c>
      <c r="M28" s="267">
        <v>0.47</v>
      </c>
      <c r="N28" s="267">
        <v>0.46</v>
      </c>
      <c r="O28" s="268">
        <v>0.44</v>
      </c>
      <c r="P28" s="291">
        <f>Tables1_2_3!I123</f>
        <v>0.44</v>
      </c>
    </row>
    <row r="29" spans="1:17" ht="15" customHeight="1" x14ac:dyDescent="0.2">
      <c r="A29" s="135"/>
      <c r="B29" s="147" t="s">
        <v>70</v>
      </c>
      <c r="C29" s="290">
        <v>0.57499999999999996</v>
      </c>
      <c r="D29" s="267">
        <v>0.55379303271683022</v>
      </c>
      <c r="E29" s="267">
        <v>0.57999999999999996</v>
      </c>
      <c r="F29" s="267" t="s">
        <v>10</v>
      </c>
      <c r="G29" s="267">
        <v>0.58320476085519068</v>
      </c>
      <c r="H29" s="267">
        <v>0.55564944896306467</v>
      </c>
      <c r="I29" s="267">
        <v>0.55060973441888572</v>
      </c>
      <c r="J29" s="267">
        <v>0.52072095213631309</v>
      </c>
      <c r="K29" s="267">
        <v>0.51</v>
      </c>
      <c r="L29" s="267">
        <v>0.49194301254211148</v>
      </c>
      <c r="M29" s="267">
        <v>0.47274533174413985</v>
      </c>
      <c r="N29" s="267">
        <v>0.45146709568681531</v>
      </c>
      <c r="O29" s="268">
        <v>0.45138319290134965</v>
      </c>
      <c r="P29" s="291">
        <f>Tables1_2_3!J123</f>
        <v>0.44716424434488034</v>
      </c>
    </row>
    <row r="30" spans="1:17" ht="15" customHeight="1" x14ac:dyDescent="0.2">
      <c r="A30" s="135"/>
      <c r="B30" s="147" t="s">
        <v>22</v>
      </c>
      <c r="C30" s="290">
        <v>0.59599999999999997</v>
      </c>
      <c r="D30" s="267">
        <v>0.54824726724462869</v>
      </c>
      <c r="E30" s="267">
        <v>0.54921996168232823</v>
      </c>
      <c r="F30" s="267">
        <v>0.57399999999999995</v>
      </c>
      <c r="G30" s="267">
        <v>0.58707732881228214</v>
      </c>
      <c r="H30" s="267">
        <v>0.52426850258175561</v>
      </c>
      <c r="I30" s="267">
        <v>0.5007826015322514</v>
      </c>
      <c r="J30" s="267">
        <v>0.49472823865958321</v>
      </c>
      <c r="K30" s="267">
        <v>0.48</v>
      </c>
      <c r="L30" s="267">
        <v>0.47136186770428018</v>
      </c>
      <c r="M30" s="267">
        <v>0.46456176170336883</v>
      </c>
      <c r="N30" s="267">
        <v>0.4547359294848638</v>
      </c>
      <c r="O30" s="268">
        <v>0.45016515869596441</v>
      </c>
      <c r="P30" s="291">
        <f>Tables1_2_3!K123</f>
        <v>0.44313031161473088</v>
      </c>
    </row>
    <row r="31" spans="1:17" ht="15" customHeight="1" x14ac:dyDescent="0.2">
      <c r="A31" s="135"/>
      <c r="B31" s="147" t="s">
        <v>24</v>
      </c>
      <c r="C31" s="290">
        <v>0.53700000000000003</v>
      </c>
      <c r="D31" s="267">
        <v>0.52439999999999998</v>
      </c>
      <c r="E31" s="267">
        <v>0.53</v>
      </c>
      <c r="F31" s="267">
        <v>0.55000000000000004</v>
      </c>
      <c r="G31" s="267">
        <v>0.54</v>
      </c>
      <c r="H31" s="267">
        <v>0.52</v>
      </c>
      <c r="I31" s="267">
        <v>0.51059870550161812</v>
      </c>
      <c r="J31" s="267">
        <v>0.50413422172272615</v>
      </c>
      <c r="K31" s="267">
        <v>0.49</v>
      </c>
      <c r="L31" s="267">
        <v>0.49841735505288348</v>
      </c>
      <c r="M31" s="267">
        <v>0.49</v>
      </c>
      <c r="N31" s="267">
        <v>0.48</v>
      </c>
      <c r="O31" s="268">
        <v>0.47</v>
      </c>
      <c r="P31" s="291">
        <f>Tables1_2_3!L123</f>
        <v>0.48</v>
      </c>
    </row>
    <row r="32" spans="1:17" ht="15" customHeight="1" x14ac:dyDescent="0.2">
      <c r="A32" s="136" t="s">
        <v>14</v>
      </c>
      <c r="B32" s="148"/>
      <c r="C32" s="290">
        <v>0.55799999999999994</v>
      </c>
      <c r="D32" s="267">
        <v>0.561526599845798</v>
      </c>
      <c r="E32" s="267">
        <v>0.54522331113937306</v>
      </c>
      <c r="F32" s="267">
        <v>0.55299999999999994</v>
      </c>
      <c r="G32" s="267">
        <v>0.57485820837541757</v>
      </c>
      <c r="H32" s="267">
        <v>0.54720253355451665</v>
      </c>
      <c r="I32" s="267">
        <v>0.55641733164292639</v>
      </c>
      <c r="J32" s="267">
        <v>0.52497502497502502</v>
      </c>
      <c r="K32" s="267">
        <v>0.54</v>
      </c>
      <c r="L32" s="267">
        <v>0.53444571755943859</v>
      </c>
      <c r="M32" s="267">
        <v>0.51173868662810484</v>
      </c>
      <c r="N32" s="267">
        <v>0.49139642620780938</v>
      </c>
      <c r="O32" s="268">
        <v>0.48373563960242677</v>
      </c>
      <c r="P32" s="291">
        <f>Tables1_2_3!M123</f>
        <v>0.47868704456052108</v>
      </c>
    </row>
    <row r="33" spans="1:17" ht="15" customHeight="1" x14ac:dyDescent="0.2">
      <c r="A33" s="136" t="s">
        <v>23</v>
      </c>
      <c r="B33" s="148"/>
      <c r="C33" s="290">
        <v>0.56899999999999995</v>
      </c>
      <c r="D33" s="267">
        <v>0.56940000000000002</v>
      </c>
      <c r="E33" s="267">
        <v>0.52369999999999994</v>
      </c>
      <c r="F33" s="267">
        <v>0.55622107269262189</v>
      </c>
      <c r="G33" s="267">
        <v>0.53391859537110931</v>
      </c>
      <c r="H33" s="267">
        <v>0.51130990415335464</v>
      </c>
      <c r="I33" s="267">
        <v>0.49393113698290814</v>
      </c>
      <c r="J33" s="267">
        <v>0.5</v>
      </c>
      <c r="K33" s="294">
        <v>0.49</v>
      </c>
      <c r="L33" s="294">
        <v>0.49</v>
      </c>
      <c r="M33" s="294">
        <v>0.47122807017543861</v>
      </c>
      <c r="N33" s="294">
        <v>0.45726495726495725</v>
      </c>
      <c r="O33" s="295">
        <v>0.47</v>
      </c>
      <c r="P33" s="291">
        <f>Tables1_2_3!N123</f>
        <v>0.45</v>
      </c>
    </row>
    <row r="34" spans="1:17" ht="15" customHeight="1" thickBot="1" x14ac:dyDescent="0.25">
      <c r="A34" s="598" t="s">
        <v>66</v>
      </c>
      <c r="B34" s="599"/>
      <c r="C34" s="296"/>
      <c r="D34" s="270"/>
      <c r="E34" s="270">
        <v>0.52</v>
      </c>
      <c r="F34" s="270">
        <v>0.52518409425625923</v>
      </c>
      <c r="G34" s="270">
        <v>0.5</v>
      </c>
      <c r="H34" s="270">
        <v>0.53</v>
      </c>
      <c r="I34" s="270">
        <v>0.49</v>
      </c>
      <c r="J34" s="270">
        <v>0.52</v>
      </c>
      <c r="K34" s="270">
        <v>0.5</v>
      </c>
      <c r="L34" s="270">
        <v>0.48</v>
      </c>
      <c r="M34" s="270">
        <v>0.46</v>
      </c>
      <c r="N34" s="270">
        <v>0.46</v>
      </c>
      <c r="O34" s="272">
        <v>0.48</v>
      </c>
      <c r="P34" s="297">
        <f>Tables1_2_3!O123</f>
        <v>0.46</v>
      </c>
    </row>
    <row r="35" spans="1:17" ht="15" customHeight="1" thickBot="1" x14ac:dyDescent="0.3">
      <c r="A35" s="139" t="s">
        <v>67</v>
      </c>
      <c r="B35" s="149"/>
      <c r="C35" s="298">
        <v>0.57416814475838185</v>
      </c>
      <c r="D35" s="261">
        <v>0.55124158565702597</v>
      </c>
      <c r="E35" s="261">
        <v>0.54143866116560924</v>
      </c>
      <c r="F35" s="261">
        <v>0.54236690608626181</v>
      </c>
      <c r="G35" s="261">
        <v>0.54702299945116661</v>
      </c>
      <c r="H35" s="261">
        <v>0.51623525743772436</v>
      </c>
      <c r="I35" s="261">
        <v>0.50947785083988251</v>
      </c>
      <c r="J35" s="261">
        <v>0.50830425795396794</v>
      </c>
      <c r="K35" s="261">
        <v>0.5</v>
      </c>
      <c r="L35" s="261">
        <f>(SUM(L24:L34))/11</f>
        <v>0.49715163207806495</v>
      </c>
      <c r="M35" s="261">
        <f>(SUM(M24:M34))/11</f>
        <v>0.4767421682046411</v>
      </c>
      <c r="N35" s="261">
        <f>(SUM(N24:N34))/11</f>
        <v>0.46226040078585873</v>
      </c>
      <c r="O35" s="262">
        <f>(SUM(O24:O34))/11</f>
        <v>0.46575309010906724</v>
      </c>
      <c r="P35" s="263">
        <f>(SUM(P24:P34))/11</f>
        <v>0.46277717032180893</v>
      </c>
      <c r="Q35" s="412"/>
    </row>
    <row r="37" spans="1:17" x14ac:dyDescent="0.2">
      <c r="A37" s="5">
        <v>1</v>
      </c>
      <c r="B37" s="5" t="s">
        <v>59</v>
      </c>
    </row>
    <row r="38" spans="1:17" x14ac:dyDescent="0.2">
      <c r="A38" s="5">
        <v>2</v>
      </c>
      <c r="B38" s="5" t="s">
        <v>277</v>
      </c>
    </row>
    <row r="39" spans="1:17" x14ac:dyDescent="0.2">
      <c r="A39" s="5">
        <v>3</v>
      </c>
      <c r="B39" s="5" t="s">
        <v>105</v>
      </c>
    </row>
    <row r="40" spans="1:17" x14ac:dyDescent="0.2">
      <c r="A40" s="5">
        <v>4</v>
      </c>
      <c r="B40" s="5" t="s">
        <v>71</v>
      </c>
    </row>
    <row r="41" spans="1:17" x14ac:dyDescent="0.2">
      <c r="A41" s="5">
        <v>5</v>
      </c>
      <c r="B41" s="5" t="s">
        <v>73</v>
      </c>
    </row>
    <row r="42" spans="1:17" x14ac:dyDescent="0.2">
      <c r="A42" s="5">
        <v>9</v>
      </c>
      <c r="B42" s="5" t="s">
        <v>8</v>
      </c>
    </row>
    <row r="43" spans="1:17" x14ac:dyDescent="0.2">
      <c r="A43" s="5">
        <v>10</v>
      </c>
      <c r="B43" s="5" t="s">
        <v>2</v>
      </c>
    </row>
  </sheetData>
  <mergeCells count="4">
    <mergeCell ref="A17:B17"/>
    <mergeCell ref="A34:B34"/>
    <mergeCell ref="C4:P4"/>
    <mergeCell ref="C21:P21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9"/>
  <sheetViews>
    <sheetView showGridLines="0" zoomScale="85" zoomScaleNormal="85" workbookViewId="0"/>
  </sheetViews>
  <sheetFormatPr defaultRowHeight="12.75" x14ac:dyDescent="0.2"/>
  <cols>
    <col min="1" max="1" width="2.5703125" customWidth="1"/>
    <col min="2" max="2" width="29.140625" customWidth="1"/>
    <col min="3" max="14" width="9.28515625" customWidth="1"/>
    <col min="16" max="16" width="9.7109375" bestFit="1" customWidth="1"/>
    <col min="17" max="17" width="24.7109375" style="1" bestFit="1" customWidth="1"/>
  </cols>
  <sheetData>
    <row r="1" spans="1:17" ht="20.25" x14ac:dyDescent="0.3">
      <c r="A1" s="10" t="s">
        <v>161</v>
      </c>
      <c r="C1" s="10" t="s">
        <v>89</v>
      </c>
    </row>
    <row r="2" spans="1:17" ht="12" customHeight="1" x14ac:dyDescent="0.3">
      <c r="A2" s="10"/>
    </row>
    <row r="3" spans="1:17" ht="23.25" x14ac:dyDescent="0.3">
      <c r="A3" s="10" t="s">
        <v>90</v>
      </c>
      <c r="G3" s="37"/>
    </row>
    <row r="4" spans="1:17" x14ac:dyDescent="0.2">
      <c r="A4" s="11" t="s">
        <v>31</v>
      </c>
    </row>
    <row r="5" spans="1:17" ht="13.5" thickBot="1" x14ac:dyDescent="0.2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26.25" customHeight="1" thickBot="1" x14ac:dyDescent="0.3">
      <c r="B6" s="151" t="s">
        <v>3</v>
      </c>
      <c r="C6" s="601" t="s">
        <v>60</v>
      </c>
      <c r="D6" s="601"/>
      <c r="E6" s="601"/>
      <c r="F6" s="601"/>
      <c r="G6" s="601"/>
      <c r="H6" s="601"/>
      <c r="I6" s="601"/>
      <c r="J6" s="601"/>
      <c r="K6" s="601"/>
      <c r="L6" s="602"/>
      <c r="M6" s="602"/>
      <c r="N6" s="602"/>
      <c r="O6" s="602"/>
      <c r="P6" s="603"/>
    </row>
    <row r="7" spans="1:17" ht="15.75" thickBot="1" x14ac:dyDescent="0.3">
      <c r="B7" s="153"/>
      <c r="C7" s="138">
        <v>2000</v>
      </c>
      <c r="D7" s="138">
        <v>2001</v>
      </c>
      <c r="E7" s="138">
        <v>2002</v>
      </c>
      <c r="F7" s="138">
        <v>2003</v>
      </c>
      <c r="G7" s="138">
        <v>2004</v>
      </c>
      <c r="H7" s="138">
        <v>2005</v>
      </c>
      <c r="I7" s="138">
        <v>2006</v>
      </c>
      <c r="J7" s="138">
        <v>2007</v>
      </c>
      <c r="K7" s="138">
        <v>2008</v>
      </c>
      <c r="L7" s="138">
        <v>2009</v>
      </c>
      <c r="M7" s="138">
        <v>2010</v>
      </c>
      <c r="N7" s="138">
        <v>2011</v>
      </c>
      <c r="O7" s="138">
        <v>2012</v>
      </c>
      <c r="P7" s="141">
        <v>2013</v>
      </c>
    </row>
    <row r="8" spans="1:17" ht="14.25" x14ac:dyDescent="0.2">
      <c r="B8" s="154" t="s">
        <v>182</v>
      </c>
      <c r="C8" s="285">
        <v>99.998333333333335</v>
      </c>
      <c r="D8" s="264">
        <v>99.99884851070432</v>
      </c>
      <c r="E8" s="264">
        <v>99.945454545454552</v>
      </c>
      <c r="F8" s="264">
        <v>99.935062846568869</v>
      </c>
      <c r="G8" s="264">
        <v>99.982329317269077</v>
      </c>
      <c r="H8" s="264">
        <v>100</v>
      </c>
      <c r="I8" s="264">
        <v>99.998254920577153</v>
      </c>
      <c r="J8" s="264">
        <v>99.998332371667644</v>
      </c>
      <c r="K8" s="264">
        <v>99.996928862211703</v>
      </c>
      <c r="L8" s="264">
        <v>100</v>
      </c>
      <c r="M8" s="264">
        <v>100</v>
      </c>
      <c r="N8" s="264">
        <v>100</v>
      </c>
      <c r="O8" s="265">
        <v>99.999830516805105</v>
      </c>
      <c r="P8" s="303">
        <f>Tables1_2_3!C125</f>
        <v>100</v>
      </c>
      <c r="Q8" s="103"/>
    </row>
    <row r="9" spans="1:17" ht="14.25" x14ac:dyDescent="0.2">
      <c r="B9" s="155" t="s">
        <v>32</v>
      </c>
      <c r="C9" s="290">
        <v>99.96262754349749</v>
      </c>
      <c r="D9" s="267">
        <v>99.712016889128876</v>
      </c>
      <c r="E9" s="267">
        <v>99.630706602755978</v>
      </c>
      <c r="F9" s="267">
        <v>96.331621421106959</v>
      </c>
      <c r="G9" s="267">
        <v>99.701820762796942</v>
      </c>
      <c r="H9" s="267">
        <v>99.783034770614265</v>
      </c>
      <c r="I9" s="267">
        <v>99.84702566848101</v>
      </c>
      <c r="J9" s="267">
        <v>99.80830616060156</v>
      </c>
      <c r="K9" s="267">
        <v>99.915101263604981</v>
      </c>
      <c r="L9" s="267">
        <v>99.88987792514844</v>
      </c>
      <c r="M9" s="267">
        <v>99.809692493326324</v>
      </c>
      <c r="N9" s="267">
        <v>99.906961965184294</v>
      </c>
      <c r="O9" s="268">
        <v>99.932479290680305</v>
      </c>
      <c r="P9" s="304">
        <f>Tables1_2_3!C126</f>
        <v>99.945253637578077</v>
      </c>
      <c r="Q9" s="103"/>
    </row>
    <row r="10" spans="1:17" ht="14.25" x14ac:dyDescent="0.2">
      <c r="B10" s="155" t="s">
        <v>34</v>
      </c>
      <c r="C10" s="290">
        <v>100</v>
      </c>
      <c r="D10" s="267">
        <v>99.999515203226807</v>
      </c>
      <c r="E10" s="267">
        <v>99.998691243866602</v>
      </c>
      <c r="F10" s="267">
        <v>99.997257873763886</v>
      </c>
      <c r="G10" s="267">
        <v>100</v>
      </c>
      <c r="H10" s="267">
        <v>99.991666666666674</v>
      </c>
      <c r="I10" s="267">
        <v>99.998084364583733</v>
      </c>
      <c r="J10" s="267">
        <v>99.997848292515343</v>
      </c>
      <c r="K10" s="267">
        <v>99.981818181818184</v>
      </c>
      <c r="L10" s="267">
        <v>99.99454545454546</v>
      </c>
      <c r="M10" s="267">
        <v>100</v>
      </c>
      <c r="N10" s="267">
        <v>100</v>
      </c>
      <c r="O10" s="268">
        <v>100</v>
      </c>
      <c r="P10" s="304">
        <f>Tables1_2_3!C127</f>
        <v>100</v>
      </c>
      <c r="Q10" s="103"/>
    </row>
    <row r="11" spans="1:17" ht="14.25" x14ac:dyDescent="0.2">
      <c r="B11" s="155" t="s">
        <v>46</v>
      </c>
      <c r="C11" s="290"/>
      <c r="D11" s="267"/>
      <c r="E11" s="267"/>
      <c r="F11" s="267"/>
      <c r="G11" s="267"/>
      <c r="H11" s="267"/>
      <c r="I11" s="267">
        <v>27.54299752993494</v>
      </c>
      <c r="J11" s="267">
        <v>38.439489133043502</v>
      </c>
      <c r="K11" s="267">
        <v>50.221026180160841</v>
      </c>
      <c r="L11" s="267">
        <v>50.028993682091112</v>
      </c>
      <c r="M11" s="267">
        <v>42.721997658847208</v>
      </c>
      <c r="N11" s="267">
        <v>54.248876952901519</v>
      </c>
      <c r="O11" s="268">
        <v>58.498825243568085</v>
      </c>
      <c r="P11" s="304">
        <f>Tables1_2_3!C128</f>
        <v>49.998593738528143</v>
      </c>
      <c r="Q11" s="103"/>
    </row>
    <row r="12" spans="1:17" ht="14.25" x14ac:dyDescent="0.2">
      <c r="B12" s="155" t="s">
        <v>37</v>
      </c>
      <c r="C12" s="290">
        <v>99.945544736430477</v>
      </c>
      <c r="D12" s="267">
        <v>99.861374798953364</v>
      </c>
      <c r="E12" s="267">
        <v>99.974545454545463</v>
      </c>
      <c r="F12" s="267">
        <v>99.962068722651793</v>
      </c>
      <c r="G12" s="267">
        <v>99.969612957945856</v>
      </c>
      <c r="H12" s="267">
        <v>99.981189513659203</v>
      </c>
      <c r="I12" s="267">
        <v>99.988070320554314</v>
      </c>
      <c r="J12" s="267">
        <v>99.970974523553778</v>
      </c>
      <c r="K12" s="267">
        <v>99.992046448739359</v>
      </c>
      <c r="L12" s="267">
        <v>100</v>
      </c>
      <c r="M12" s="267">
        <v>100</v>
      </c>
      <c r="N12" s="267">
        <v>100</v>
      </c>
      <c r="O12" s="268">
        <v>100</v>
      </c>
      <c r="P12" s="304">
        <f>Tables1_2_3!C129</f>
        <v>100</v>
      </c>
      <c r="Q12" s="103"/>
    </row>
    <row r="13" spans="1:17" ht="14.25" x14ac:dyDescent="0.2">
      <c r="B13" s="155" t="s">
        <v>33</v>
      </c>
      <c r="C13" s="290">
        <v>99.691666666666677</v>
      </c>
      <c r="D13" s="267">
        <v>99.385715632171141</v>
      </c>
      <c r="E13" s="267">
        <v>99.480821818181809</v>
      </c>
      <c r="F13" s="267">
        <v>99.5</v>
      </c>
      <c r="G13" s="267">
        <v>99.566183409634178</v>
      </c>
      <c r="H13" s="267">
        <v>98.865381405275002</v>
      </c>
      <c r="I13" s="267">
        <v>99.791623335656823</v>
      </c>
      <c r="J13" s="267">
        <v>99.660342174827292</v>
      </c>
      <c r="K13" s="267">
        <v>99.790716556248029</v>
      </c>
      <c r="L13" s="267">
        <v>99.876050363510103</v>
      </c>
      <c r="M13" s="267">
        <v>99.829819261235301</v>
      </c>
      <c r="N13" s="267">
        <v>99.799090909090907</v>
      </c>
      <c r="O13" s="268">
        <v>99.901408734266127</v>
      </c>
      <c r="P13" s="304">
        <f>Tables1_2_3!C130</f>
        <v>99.948181818181823</v>
      </c>
      <c r="Q13" s="103"/>
    </row>
    <row r="14" spans="1:17" ht="14.25" x14ac:dyDescent="0.2">
      <c r="B14" s="155" t="s">
        <v>35</v>
      </c>
      <c r="C14" s="290">
        <v>99.951535327719341</v>
      </c>
      <c r="D14" s="267">
        <v>99.973819035060515</v>
      </c>
      <c r="E14" s="267">
        <v>99.990909090909099</v>
      </c>
      <c r="F14" s="267">
        <v>99.993243330743326</v>
      </c>
      <c r="G14" s="267">
        <v>100</v>
      </c>
      <c r="H14" s="267">
        <v>100</v>
      </c>
      <c r="I14" s="267">
        <v>99.991666666666674</v>
      </c>
      <c r="J14" s="267">
        <v>100</v>
      </c>
      <c r="K14" s="267">
        <v>100</v>
      </c>
      <c r="L14" s="267">
        <v>100</v>
      </c>
      <c r="M14" s="267">
        <v>100</v>
      </c>
      <c r="N14" s="267">
        <v>100</v>
      </c>
      <c r="O14" s="268">
        <v>100</v>
      </c>
      <c r="P14" s="304">
        <f>Tables1_2_3!C131</f>
        <v>100</v>
      </c>
      <c r="Q14" s="103"/>
    </row>
    <row r="15" spans="1:17" ht="14.25" x14ac:dyDescent="0.2">
      <c r="B15" s="155" t="s">
        <v>183</v>
      </c>
      <c r="C15" s="290">
        <v>56.04579040925325</v>
      </c>
      <c r="D15" s="267">
        <v>71.155029601571556</v>
      </c>
      <c r="E15" s="267">
        <v>76.113057968132935</v>
      </c>
      <c r="F15" s="267">
        <v>70.324880757893311</v>
      </c>
      <c r="G15" s="267">
        <v>88.699062402836603</v>
      </c>
      <c r="H15" s="267">
        <v>92.478212148440434</v>
      </c>
      <c r="I15" s="267">
        <v>94.187706863248664</v>
      </c>
      <c r="J15" s="267">
        <v>95.421387932908416</v>
      </c>
      <c r="K15" s="267">
        <v>96.751912156501987</v>
      </c>
      <c r="L15" s="267">
        <v>99.01412754982853</v>
      </c>
      <c r="M15" s="267">
        <v>99.510681922452235</v>
      </c>
      <c r="N15" s="267">
        <v>99.666019886297548</v>
      </c>
      <c r="O15" s="268">
        <v>99.67050408603501</v>
      </c>
      <c r="P15" s="304">
        <f>Tables1_2_3!C132</f>
        <v>99.790986230314047</v>
      </c>
      <c r="Q15" s="103"/>
    </row>
    <row r="16" spans="1:17" ht="14.25" x14ac:dyDescent="0.2">
      <c r="B16" s="155" t="s">
        <v>96</v>
      </c>
      <c r="C16" s="290"/>
      <c r="D16" s="267"/>
      <c r="E16" s="267">
        <v>79.705626405495821</v>
      </c>
      <c r="F16" s="267">
        <v>82.648596700742374</v>
      </c>
      <c r="G16" s="267">
        <v>95.938062677231471</v>
      </c>
      <c r="H16" s="267">
        <v>98.611849398495636</v>
      </c>
      <c r="I16" s="267">
        <v>98.414970900429296</v>
      </c>
      <c r="J16" s="267">
        <v>99.127846882269381</v>
      </c>
      <c r="K16" s="267">
        <v>98.987499999999997</v>
      </c>
      <c r="L16" s="267">
        <v>99.552038342211333</v>
      </c>
      <c r="M16" s="267">
        <v>99.694244521630822</v>
      </c>
      <c r="N16" s="267">
        <v>99.826834005876336</v>
      </c>
      <c r="O16" s="268">
        <v>99.8</v>
      </c>
      <c r="P16" s="304">
        <f>Tables1_2_3!D132</f>
        <v>99.891357817498857</v>
      </c>
      <c r="Q16" s="103"/>
    </row>
    <row r="17" spans="1:17" ht="14.25" x14ac:dyDescent="0.2">
      <c r="B17" s="155" t="s">
        <v>36</v>
      </c>
      <c r="C17" s="290">
        <v>99.412914768941747</v>
      </c>
      <c r="D17" s="267">
        <v>99.781818181818167</v>
      </c>
      <c r="E17" s="267">
        <v>99.736363636363635</v>
      </c>
      <c r="F17" s="267">
        <v>99.758333333333326</v>
      </c>
      <c r="G17" s="267">
        <v>99.816666666666663</v>
      </c>
      <c r="H17" s="267">
        <v>99.825000000000003</v>
      </c>
      <c r="I17" s="267">
        <v>99.775000000000006</v>
      </c>
      <c r="J17" s="267">
        <v>99.713624132653962</v>
      </c>
      <c r="K17" s="267">
        <v>99.713297015264459</v>
      </c>
      <c r="L17" s="267">
        <v>99.644431260233034</v>
      </c>
      <c r="M17" s="267">
        <v>99.781598751654244</v>
      </c>
      <c r="N17" s="267">
        <v>99.847071213015752</v>
      </c>
      <c r="O17" s="268">
        <v>99.878819024149664</v>
      </c>
      <c r="P17" s="304">
        <f>Tables1_2_3!C133</f>
        <v>99.906125145123866</v>
      </c>
      <c r="Q17" s="103"/>
    </row>
    <row r="18" spans="1:17" ht="14.25" x14ac:dyDescent="0.2">
      <c r="B18" s="155" t="s">
        <v>6</v>
      </c>
      <c r="C18" s="290">
        <v>94.373004112192405</v>
      </c>
      <c r="D18" s="267">
        <v>94.489178073336973</v>
      </c>
      <c r="E18" s="267">
        <v>94.698704261395918</v>
      </c>
      <c r="F18" s="267">
        <v>94.431532478263378</v>
      </c>
      <c r="G18" s="267">
        <v>95.093369895997213</v>
      </c>
      <c r="H18" s="267">
        <v>95.003653005605472</v>
      </c>
      <c r="I18" s="267">
        <v>95.604227274034145</v>
      </c>
      <c r="J18" s="267">
        <v>96.131545420891385</v>
      </c>
      <c r="K18" s="267">
        <v>96.199108808297083</v>
      </c>
      <c r="L18" s="267">
        <v>96.387149214955429</v>
      </c>
      <c r="M18" s="267">
        <v>96.373161869043713</v>
      </c>
      <c r="N18" s="267">
        <v>96.677265100901423</v>
      </c>
      <c r="O18" s="268">
        <v>96.89552437935582</v>
      </c>
      <c r="P18" s="304">
        <f>Tables1_2_3!C134</f>
        <v>96.936892449660931</v>
      </c>
      <c r="Q18" s="103"/>
    </row>
    <row r="19" spans="1:17" ht="14.25" x14ac:dyDescent="0.2">
      <c r="B19" s="155" t="s">
        <v>38</v>
      </c>
      <c r="C19" s="290">
        <v>82.148476113240932</v>
      </c>
      <c r="D19" s="267">
        <v>82.084115617000435</v>
      </c>
      <c r="E19" s="267">
        <v>82.954935034503777</v>
      </c>
      <c r="F19" s="267">
        <v>83.954258605522412</v>
      </c>
      <c r="G19" s="267">
        <v>84.564094172790007</v>
      </c>
      <c r="H19" s="267">
        <v>86.755821744640286</v>
      </c>
      <c r="I19" s="267">
        <v>87.736913531486039</v>
      </c>
      <c r="J19" s="267">
        <v>88.555810387537761</v>
      </c>
      <c r="K19" s="267">
        <v>87.423886120403836</v>
      </c>
      <c r="L19" s="267">
        <v>88.422125975371046</v>
      </c>
      <c r="M19" s="267">
        <v>86.864786810700849</v>
      </c>
      <c r="N19" s="267">
        <v>86.411672707228703</v>
      </c>
      <c r="O19" s="268">
        <v>87.703076950360284</v>
      </c>
      <c r="P19" s="304">
        <f>Tables1_2_3!C135</f>
        <v>88.038164571426421</v>
      </c>
      <c r="Q19" s="103"/>
    </row>
    <row r="20" spans="1:17" ht="14.25" x14ac:dyDescent="0.2">
      <c r="B20" s="155" t="s">
        <v>39</v>
      </c>
      <c r="C20" s="290">
        <v>98.497542514499159</v>
      </c>
      <c r="D20" s="267">
        <v>99.661016366739062</v>
      </c>
      <c r="E20" s="267">
        <v>99.618334469301374</v>
      </c>
      <c r="F20" s="267">
        <v>97.766751502551884</v>
      </c>
      <c r="G20" s="267">
        <v>98.388807378773251</v>
      </c>
      <c r="H20" s="267">
        <v>99.044100609665065</v>
      </c>
      <c r="I20" s="267">
        <v>99.663793078542582</v>
      </c>
      <c r="J20" s="267">
        <v>99.93234799423648</v>
      </c>
      <c r="K20" s="267">
        <v>99.930748827606195</v>
      </c>
      <c r="L20" s="267">
        <v>99.833181274830494</v>
      </c>
      <c r="M20" s="267">
        <v>99.411740249421442</v>
      </c>
      <c r="N20" s="267">
        <v>99.762801151278055</v>
      </c>
      <c r="O20" s="268">
        <v>99.770791654936474</v>
      </c>
      <c r="P20" s="304">
        <f>Tables1_2_3!C136</f>
        <v>99.810986683822009</v>
      </c>
      <c r="Q20" s="103"/>
    </row>
    <row r="21" spans="1:17" ht="15" thickBot="1" x14ac:dyDescent="0.25">
      <c r="B21" s="156" t="s">
        <v>7</v>
      </c>
      <c r="C21" s="305">
        <v>94.483765850781495</v>
      </c>
      <c r="D21" s="279">
        <v>94.94439299282763</v>
      </c>
      <c r="E21" s="279">
        <v>93.132112626351457</v>
      </c>
      <c r="F21" s="279">
        <v>94.054709842144632</v>
      </c>
      <c r="G21" s="279">
        <v>94.354582677430713</v>
      </c>
      <c r="H21" s="279">
        <v>95.848076060502009</v>
      </c>
      <c r="I21" s="279">
        <v>96.490136147292432</v>
      </c>
      <c r="J21" s="279">
        <v>97.466312749018414</v>
      </c>
      <c r="K21" s="279">
        <v>97.743109808053518</v>
      </c>
      <c r="L21" s="279">
        <v>98.611181680330219</v>
      </c>
      <c r="M21" s="279">
        <v>98.846423245821413</v>
      </c>
      <c r="N21" s="279">
        <v>98.685701173008837</v>
      </c>
      <c r="O21" s="306">
        <v>98.484046865674131</v>
      </c>
      <c r="P21" s="307">
        <f>Tables1_2_3!C137</f>
        <v>98.552450402148096</v>
      </c>
    </row>
    <row r="22" spans="1:17" ht="12.75" customHeight="1" x14ac:dyDescent="0.2">
      <c r="B22" s="29"/>
      <c r="C22" s="17"/>
      <c r="D22" s="17"/>
      <c r="E22" s="17"/>
      <c r="F22" s="17"/>
      <c r="G22" s="17"/>
      <c r="H22" s="17"/>
      <c r="I22" s="17"/>
      <c r="J22" s="17"/>
      <c r="K22" s="17"/>
    </row>
    <row r="23" spans="1:17" ht="12.75" customHeight="1" x14ac:dyDescent="0.2">
      <c r="A23" s="5">
        <v>1</v>
      </c>
      <c r="B23" s="5" t="s">
        <v>4</v>
      </c>
    </row>
    <row r="24" spans="1:17" ht="12.75" customHeight="1" x14ac:dyDescent="0.2">
      <c r="A24" s="5">
        <v>2</v>
      </c>
      <c r="B24" s="5" t="s">
        <v>5</v>
      </c>
    </row>
    <row r="25" spans="1:17" ht="12.75" customHeight="1" x14ac:dyDescent="0.2">
      <c r="A25" s="5">
        <v>3</v>
      </c>
      <c r="B25" s="5" t="s">
        <v>106</v>
      </c>
    </row>
    <row r="29" spans="1:17" ht="14.25" customHeight="1" x14ac:dyDescent="0.2"/>
  </sheetData>
  <mergeCells count="1">
    <mergeCell ref="C6:P6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Table 1</vt:lpstr>
      <vt:lpstr>Tables1_2_3</vt:lpstr>
      <vt:lpstr>Table 3H</vt:lpstr>
      <vt:lpstr>Table 4</vt:lpstr>
      <vt:lpstr>Table 5</vt:lpstr>
      <vt:lpstr>Table 6</vt:lpstr>
      <vt:lpstr>Table 7</vt:lpstr>
      <vt:lpstr>Table 8</vt:lpstr>
      <vt:lpstr>Table 9a</vt:lpstr>
      <vt:lpstr>Table 9b</vt:lpstr>
      <vt:lpstr>'Table 5'!Print_Area</vt:lpstr>
      <vt:lpstr>'Table 6'!Print_Area</vt:lpstr>
      <vt:lpstr>'Table 7'!Print_Area</vt:lpstr>
      <vt:lpstr>'Table 8'!Print_Area</vt:lpstr>
      <vt:lpstr>Tables1_2_3!Print_Area</vt:lpstr>
      <vt:lpstr>'Table 3H'!Print_Titles</vt:lpstr>
      <vt:lpstr>Tables1_2_3!Print_Titles</vt:lpstr>
    </vt:vector>
  </TitlesOfParts>
  <Company>CSA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NHSmail - Read</dc:title>
  <dc:creator>Dianes</dc:creator>
  <cp:lastModifiedBy>Jean Kelly</cp:lastModifiedBy>
  <cp:lastPrinted>2013-03-13T12:48:10Z</cp:lastPrinted>
  <dcterms:created xsi:type="dcterms:W3CDTF">2000-08-22T11:31:50Z</dcterms:created>
  <dcterms:modified xsi:type="dcterms:W3CDTF">2014-01-27T13:55:07Z</dcterms:modified>
</cp:coreProperties>
</file>